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G30" i="1"/>
  <c r="BF30" i="1"/>
  <c r="BE30" i="1"/>
  <c r="BD30" i="1"/>
  <c r="BH30" i="1" s="1"/>
  <c r="BI30" i="1" s="1"/>
  <c r="BC30" i="1"/>
  <c r="AZ30" i="1"/>
  <c r="AX30" i="1"/>
  <c r="AS30" i="1"/>
  <c r="AL30" i="1"/>
  <c r="AM30" i="1" s="1"/>
  <c r="AG30" i="1"/>
  <c r="AE30" i="1" s="1"/>
  <c r="W30" i="1"/>
  <c r="V30" i="1"/>
  <c r="N30" i="1"/>
  <c r="BM29" i="1"/>
  <c r="BL29" i="1"/>
  <c r="BJ29" i="1"/>
  <c r="BG29" i="1"/>
  <c r="BF29" i="1"/>
  <c r="BE29" i="1"/>
  <c r="BD29" i="1"/>
  <c r="BH29" i="1" s="1"/>
  <c r="BI29" i="1" s="1"/>
  <c r="BC29" i="1"/>
  <c r="AZ29" i="1"/>
  <c r="AX29" i="1"/>
  <c r="AS29" i="1"/>
  <c r="AL29" i="1"/>
  <c r="AM29" i="1" s="1"/>
  <c r="AG29" i="1"/>
  <c r="AE29" i="1" s="1"/>
  <c r="W29" i="1"/>
  <c r="V29" i="1"/>
  <c r="N29" i="1"/>
  <c r="BM28" i="1"/>
  <c r="BL28" i="1"/>
  <c r="BJ28" i="1"/>
  <c r="BG28" i="1"/>
  <c r="BF28" i="1"/>
  <c r="BE28" i="1"/>
  <c r="BD28" i="1"/>
  <c r="BH28" i="1" s="1"/>
  <c r="BI28" i="1" s="1"/>
  <c r="BC28" i="1"/>
  <c r="AZ28" i="1"/>
  <c r="AX28" i="1"/>
  <c r="AS28" i="1"/>
  <c r="AL28" i="1"/>
  <c r="AM28" i="1" s="1"/>
  <c r="AG28" i="1"/>
  <c r="AE28" i="1" s="1"/>
  <c r="W28" i="1"/>
  <c r="V28" i="1"/>
  <c r="N28" i="1"/>
  <c r="BM27" i="1"/>
  <c r="BL27" i="1"/>
  <c r="BJ27" i="1"/>
  <c r="BK27" i="1" s="1"/>
  <c r="BG27" i="1"/>
  <c r="BF27" i="1"/>
  <c r="BE27" i="1"/>
  <c r="BD27" i="1"/>
  <c r="BH27" i="1" s="1"/>
  <c r="BI27" i="1" s="1"/>
  <c r="BC27" i="1"/>
  <c r="AX27" i="1" s="1"/>
  <c r="AZ27" i="1"/>
  <c r="AS27" i="1"/>
  <c r="AM27" i="1"/>
  <c r="AL27" i="1"/>
  <c r="AG27" i="1"/>
  <c r="AE27" i="1" s="1"/>
  <c r="AF27" i="1" s="1"/>
  <c r="W27" i="1"/>
  <c r="V27" i="1"/>
  <c r="U27" i="1"/>
  <c r="N27" i="1"/>
  <c r="BM26" i="1"/>
  <c r="BL26" i="1"/>
  <c r="BK26" i="1" s="1"/>
  <c r="BJ26" i="1"/>
  <c r="BG26" i="1"/>
  <c r="BF26" i="1"/>
  <c r="BE26" i="1"/>
  <c r="BD26" i="1"/>
  <c r="BH26" i="1" s="1"/>
  <c r="BI26" i="1" s="1"/>
  <c r="BC26" i="1"/>
  <c r="AZ26" i="1"/>
  <c r="AX26" i="1"/>
  <c r="AS26" i="1"/>
  <c r="AM26" i="1"/>
  <c r="AL26" i="1"/>
  <c r="AG26" i="1"/>
  <c r="AE26" i="1" s="1"/>
  <c r="W26" i="1"/>
  <c r="V26" i="1"/>
  <c r="U26" i="1" s="1"/>
  <c r="N26" i="1"/>
  <c r="BM25" i="1"/>
  <c r="BL25" i="1"/>
  <c r="BK25" i="1" s="1"/>
  <c r="BJ25" i="1"/>
  <c r="BG25" i="1"/>
  <c r="BF25" i="1"/>
  <c r="BE25" i="1"/>
  <c r="BD25" i="1"/>
  <c r="BH25" i="1" s="1"/>
  <c r="BI25" i="1" s="1"/>
  <c r="BC25" i="1"/>
  <c r="AZ25" i="1"/>
  <c r="AX25" i="1"/>
  <c r="AS25" i="1"/>
  <c r="AL25" i="1"/>
  <c r="AM25" i="1" s="1"/>
  <c r="AG25" i="1"/>
  <c r="AE25" i="1" s="1"/>
  <c r="W25" i="1"/>
  <c r="V25" i="1"/>
  <c r="N25" i="1"/>
  <c r="BM24" i="1"/>
  <c r="BL24" i="1"/>
  <c r="BJ24" i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W24" i="1"/>
  <c r="V24" i="1"/>
  <c r="N24" i="1"/>
  <c r="BM23" i="1"/>
  <c r="BL23" i="1"/>
  <c r="BJ23" i="1"/>
  <c r="BK23" i="1" s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W23" i="1"/>
  <c r="V23" i="1"/>
  <c r="U23" i="1"/>
  <c r="N23" i="1"/>
  <c r="BM22" i="1"/>
  <c r="BL22" i="1"/>
  <c r="BJ22" i="1"/>
  <c r="BK22" i="1" s="1"/>
  <c r="BG22" i="1"/>
  <c r="BF22" i="1"/>
  <c r="BE22" i="1"/>
  <c r="BD22" i="1"/>
  <c r="BH22" i="1" s="1"/>
  <c r="BI22" i="1" s="1"/>
  <c r="BC22" i="1"/>
  <c r="AZ22" i="1"/>
  <c r="AX22" i="1"/>
  <c r="AS22" i="1"/>
  <c r="AL22" i="1"/>
  <c r="AM22" i="1" s="1"/>
  <c r="AG22" i="1"/>
  <c r="AE22" i="1" s="1"/>
  <c r="W22" i="1"/>
  <c r="V22" i="1"/>
  <c r="U22" i="1" s="1"/>
  <c r="N22" i="1"/>
  <c r="BM21" i="1"/>
  <c r="BL21" i="1"/>
  <c r="BJ21" i="1"/>
  <c r="BK21" i="1" s="1"/>
  <c r="BG21" i="1"/>
  <c r="BF21" i="1"/>
  <c r="BE21" i="1"/>
  <c r="BD21" i="1"/>
  <c r="BH21" i="1" s="1"/>
  <c r="BI21" i="1" s="1"/>
  <c r="BC21" i="1"/>
  <c r="AX21" i="1" s="1"/>
  <c r="AZ21" i="1"/>
  <c r="AS21" i="1"/>
  <c r="AL21" i="1"/>
  <c r="AM21" i="1" s="1"/>
  <c r="AG21" i="1"/>
  <c r="AE21" i="1" s="1"/>
  <c r="W21" i="1"/>
  <c r="V21" i="1"/>
  <c r="U21" i="1" s="1"/>
  <c r="N21" i="1"/>
  <c r="BM20" i="1"/>
  <c r="BL20" i="1"/>
  <c r="BJ20" i="1"/>
  <c r="BK20" i="1" s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W20" i="1"/>
  <c r="V20" i="1"/>
  <c r="U20" i="1" s="1"/>
  <c r="N20" i="1"/>
  <c r="BM19" i="1"/>
  <c r="BL19" i="1"/>
  <c r="BJ19" i="1"/>
  <c r="BK19" i="1" s="1"/>
  <c r="AU19" i="1" s="1"/>
  <c r="BG19" i="1"/>
  <c r="BF19" i="1"/>
  <c r="BE19" i="1"/>
  <c r="BD19" i="1"/>
  <c r="BH19" i="1" s="1"/>
  <c r="BI19" i="1" s="1"/>
  <c r="BC19" i="1"/>
  <c r="AX19" i="1" s="1"/>
  <c r="AZ19" i="1"/>
  <c r="AS19" i="1"/>
  <c r="AW19" i="1" s="1"/>
  <c r="AL19" i="1"/>
  <c r="AM19" i="1" s="1"/>
  <c r="AG19" i="1"/>
  <c r="AE19" i="1" s="1"/>
  <c r="AF19" i="1" s="1"/>
  <c r="W19" i="1"/>
  <c r="V19" i="1"/>
  <c r="U19" i="1" s="1"/>
  <c r="N19" i="1"/>
  <c r="I19" i="1"/>
  <c r="H19" i="1"/>
  <c r="AV19" i="1" s="1"/>
  <c r="G19" i="1"/>
  <c r="Y19" i="1" s="1"/>
  <c r="AF23" i="1" l="1"/>
  <c r="G23" i="1"/>
  <c r="Y23" i="1" s="1"/>
  <c r="H23" i="1"/>
  <c r="AV23" i="1" s="1"/>
  <c r="I23" i="1"/>
  <c r="AU23" i="1"/>
  <c r="AW23" i="1" s="1"/>
  <c r="Q23" i="1"/>
  <c r="R23" i="1" s="1"/>
  <c r="S23" i="1" s="1"/>
  <c r="Z23" i="1" s="1"/>
  <c r="AF26" i="1"/>
  <c r="H26" i="1"/>
  <c r="I26" i="1" s="1"/>
  <c r="G26" i="1"/>
  <c r="AU27" i="1"/>
  <c r="AW27" i="1" s="1"/>
  <c r="Q27" i="1"/>
  <c r="Q19" i="1"/>
  <c r="R19" i="1" s="1"/>
  <c r="S19" i="1" s="1"/>
  <c r="U24" i="1"/>
  <c r="BK24" i="1"/>
  <c r="AU24" i="1" s="1"/>
  <c r="AW24" i="1" s="1"/>
  <c r="U25" i="1"/>
  <c r="AY19" i="1"/>
  <c r="U28" i="1"/>
  <c r="BK28" i="1"/>
  <c r="AU28" i="1" s="1"/>
  <c r="AW28" i="1" s="1"/>
  <c r="U29" i="1"/>
  <c r="BK29" i="1"/>
  <c r="AU29" i="1" s="1"/>
  <c r="AW29" i="1" s="1"/>
  <c r="U30" i="1"/>
  <c r="BK30" i="1"/>
  <c r="AU30" i="1" s="1"/>
  <c r="AW30" i="1" s="1"/>
  <c r="L19" i="1"/>
  <c r="H20" i="1"/>
  <c r="AV20" i="1" s="1"/>
  <c r="G20" i="1"/>
  <c r="AF20" i="1"/>
  <c r="H21" i="1"/>
  <c r="AV21" i="1" s="1"/>
  <c r="G21" i="1"/>
  <c r="AF21" i="1"/>
  <c r="G22" i="1"/>
  <c r="AF22" i="1"/>
  <c r="H22" i="1"/>
  <c r="AV22" i="1" s="1"/>
  <c r="Q24" i="1"/>
  <c r="AW25" i="1"/>
  <c r="AA23" i="1"/>
  <c r="AB23" i="1" s="1"/>
  <c r="AU25" i="1"/>
  <c r="Q25" i="1"/>
  <c r="Q28" i="1"/>
  <c r="Q30" i="1"/>
  <c r="Q20" i="1"/>
  <c r="AU20" i="1"/>
  <c r="AW20" i="1" s="1"/>
  <c r="AW21" i="1"/>
  <c r="AU21" i="1"/>
  <c r="Q21" i="1"/>
  <c r="AU22" i="1"/>
  <c r="AW22" i="1" s="1"/>
  <c r="Q22" i="1"/>
  <c r="AY23" i="1"/>
  <c r="I24" i="1"/>
  <c r="H24" i="1"/>
  <c r="AV24" i="1" s="1"/>
  <c r="G24" i="1"/>
  <c r="AF24" i="1"/>
  <c r="H25" i="1"/>
  <c r="AV25" i="1" s="1"/>
  <c r="AY25" i="1" s="1"/>
  <c r="G25" i="1"/>
  <c r="AF25" i="1"/>
  <c r="AU26" i="1"/>
  <c r="AW26" i="1" s="1"/>
  <c r="Q26" i="1"/>
  <c r="L28" i="1"/>
  <c r="H28" i="1"/>
  <c r="AV28" i="1" s="1"/>
  <c r="G28" i="1"/>
  <c r="AF28" i="1"/>
  <c r="L29" i="1"/>
  <c r="H29" i="1"/>
  <c r="AV29" i="1" s="1"/>
  <c r="G29" i="1"/>
  <c r="AF29" i="1"/>
  <c r="I29" i="1"/>
  <c r="G30" i="1"/>
  <c r="AF30" i="1"/>
  <c r="H30" i="1"/>
  <c r="AV30" i="1" s="1"/>
  <c r="O23" i="1"/>
  <c r="M23" i="1" s="1"/>
  <c r="P23" i="1" s="1"/>
  <c r="G27" i="1"/>
  <c r="R27" i="1" s="1"/>
  <c r="S27" i="1" s="1"/>
  <c r="L23" i="1"/>
  <c r="Y26" i="1"/>
  <c r="H27" i="1"/>
  <c r="L27" i="1" s="1"/>
  <c r="AV26" i="1" l="1"/>
  <c r="AY26" i="1" s="1"/>
  <c r="L30" i="1"/>
  <c r="Q29" i="1"/>
  <c r="T23" i="1"/>
  <c r="X23" i="1" s="1"/>
  <c r="AY30" i="1"/>
  <c r="L26" i="1"/>
  <c r="AY24" i="1"/>
  <c r="J23" i="1"/>
  <c r="K23" i="1" s="1"/>
  <c r="AY29" i="1"/>
  <c r="AY28" i="1"/>
  <c r="I25" i="1"/>
  <c r="L25" i="1"/>
  <c r="L24" i="1"/>
  <c r="T27" i="1"/>
  <c r="X27" i="1" s="1"/>
  <c r="AA27" i="1"/>
  <c r="Z27" i="1"/>
  <c r="AA19" i="1"/>
  <c r="T19" i="1"/>
  <c r="X19" i="1" s="1"/>
  <c r="R29" i="1"/>
  <c r="S29" i="1" s="1"/>
  <c r="O29" i="1" s="1"/>
  <c r="M29" i="1" s="1"/>
  <c r="P29" i="1" s="1"/>
  <c r="J29" i="1" s="1"/>
  <c r="K29" i="1" s="1"/>
  <c r="R28" i="1"/>
  <c r="S28" i="1" s="1"/>
  <c r="Y21" i="1"/>
  <c r="Y20" i="1"/>
  <c r="I30" i="1"/>
  <c r="I28" i="1"/>
  <c r="O19" i="1"/>
  <c r="M19" i="1" s="1"/>
  <c r="P19" i="1" s="1"/>
  <c r="J19" i="1" s="1"/>
  <c r="K19" i="1" s="1"/>
  <c r="R30" i="1"/>
  <c r="S30" i="1" s="1"/>
  <c r="R25" i="1"/>
  <c r="S25" i="1" s="1"/>
  <c r="O25" i="1" s="1"/>
  <c r="M25" i="1" s="1"/>
  <c r="P25" i="1" s="1"/>
  <c r="J25" i="1" s="1"/>
  <c r="K25" i="1" s="1"/>
  <c r="AY22" i="1"/>
  <c r="Y22" i="1"/>
  <c r="AY21" i="1"/>
  <c r="AY20" i="1"/>
  <c r="Z19" i="1"/>
  <c r="Y29" i="1"/>
  <c r="Y28" i="1"/>
  <c r="O28" i="1"/>
  <c r="M28" i="1" s="1"/>
  <c r="P28" i="1" s="1"/>
  <c r="J28" i="1" s="1"/>
  <c r="K28" i="1" s="1"/>
  <c r="R26" i="1"/>
  <c r="S26" i="1" s="1"/>
  <c r="Y25" i="1"/>
  <c r="Y24" i="1"/>
  <c r="R21" i="1"/>
  <c r="S21" i="1" s="1"/>
  <c r="R20" i="1"/>
  <c r="S20" i="1" s="1"/>
  <c r="R24" i="1"/>
  <c r="S24" i="1" s="1"/>
  <c r="L22" i="1"/>
  <c r="I21" i="1"/>
  <c r="L21" i="1"/>
  <c r="L20" i="1"/>
  <c r="I27" i="1"/>
  <c r="AV27" i="1"/>
  <c r="AY27" i="1" s="1"/>
  <c r="Y27" i="1"/>
  <c r="O27" i="1"/>
  <c r="M27" i="1" s="1"/>
  <c r="P27" i="1" s="1"/>
  <c r="O30" i="1"/>
  <c r="M30" i="1" s="1"/>
  <c r="P30" i="1" s="1"/>
  <c r="J30" i="1" s="1"/>
  <c r="K30" i="1" s="1"/>
  <c r="Y30" i="1"/>
  <c r="R22" i="1"/>
  <c r="S22" i="1" s="1"/>
  <c r="I22" i="1"/>
  <c r="I20" i="1"/>
  <c r="J27" i="1" l="1"/>
  <c r="K27" i="1" s="1"/>
  <c r="T21" i="1"/>
  <c r="X21" i="1" s="1"/>
  <c r="AA21" i="1"/>
  <c r="Z21" i="1"/>
  <c r="AB19" i="1"/>
  <c r="AA26" i="1"/>
  <c r="AB26" i="1" s="1"/>
  <c r="T26" i="1"/>
  <c r="X26" i="1" s="1"/>
  <c r="O26" i="1"/>
  <c r="M26" i="1" s="1"/>
  <c r="P26" i="1" s="1"/>
  <c r="J26" i="1" s="1"/>
  <c r="K26" i="1" s="1"/>
  <c r="Z26" i="1"/>
  <c r="T24" i="1"/>
  <c r="X24" i="1" s="1"/>
  <c r="AA24" i="1"/>
  <c r="Z24" i="1"/>
  <c r="AA22" i="1"/>
  <c r="T22" i="1"/>
  <c r="X22" i="1" s="1"/>
  <c r="Z22" i="1"/>
  <c r="O22" i="1"/>
  <c r="M22" i="1" s="1"/>
  <c r="P22" i="1" s="1"/>
  <c r="J22" i="1" s="1"/>
  <c r="K22" i="1" s="1"/>
  <c r="T29" i="1"/>
  <c r="X29" i="1" s="1"/>
  <c r="AA29" i="1"/>
  <c r="AB29" i="1" s="1"/>
  <c r="Z29" i="1"/>
  <c r="T20" i="1"/>
  <c r="X20" i="1" s="1"/>
  <c r="AA20" i="1"/>
  <c r="Z20" i="1"/>
  <c r="O24" i="1"/>
  <c r="M24" i="1" s="1"/>
  <c r="P24" i="1" s="1"/>
  <c r="J24" i="1" s="1"/>
  <c r="K24" i="1" s="1"/>
  <c r="AA30" i="1"/>
  <c r="AB30" i="1" s="1"/>
  <c r="T30" i="1"/>
  <c r="X30" i="1" s="1"/>
  <c r="Z30" i="1"/>
  <c r="O21" i="1"/>
  <c r="M21" i="1" s="1"/>
  <c r="P21" i="1" s="1"/>
  <c r="J21" i="1" s="1"/>
  <c r="K21" i="1" s="1"/>
  <c r="AB27" i="1"/>
  <c r="T25" i="1"/>
  <c r="X25" i="1" s="1"/>
  <c r="AA25" i="1"/>
  <c r="Z25" i="1"/>
  <c r="O20" i="1"/>
  <c r="M20" i="1" s="1"/>
  <c r="P20" i="1" s="1"/>
  <c r="J20" i="1" s="1"/>
  <c r="K20" i="1" s="1"/>
  <c r="T28" i="1"/>
  <c r="X28" i="1" s="1"/>
  <c r="AA28" i="1"/>
  <c r="Z28" i="1"/>
  <c r="AB20" i="1" l="1"/>
  <c r="AB24" i="1"/>
  <c r="AB21" i="1"/>
  <c r="AB28" i="1"/>
  <c r="AB25" i="1"/>
  <c r="AB22" i="1"/>
</calcChain>
</file>

<file path=xl/sharedStrings.xml><?xml version="1.0" encoding="utf-8"?>
<sst xmlns="http://schemas.openxmlformats.org/spreadsheetml/2006/main" count="891" uniqueCount="417">
  <si>
    <t>File opened</t>
  </si>
  <si>
    <t>2020-09-15 17:04:42</t>
  </si>
  <si>
    <t>Console s/n</t>
  </si>
  <si>
    <t>68C-901344</t>
  </si>
  <si>
    <t>Console ver</t>
  </si>
  <si>
    <t>Bluestem v.1.4.05</t>
  </si>
  <si>
    <t>Scripts ver</t>
  </si>
  <si>
    <t>2020.04  1.4.05, May 2020</t>
  </si>
  <si>
    <t>Head s/n</t>
  </si>
  <si>
    <t>68H-581344</t>
  </si>
  <si>
    <t>Head ver</t>
  </si>
  <si>
    <t>1.4.2</t>
  </si>
  <si>
    <t>Head cal</t>
  </si>
  <si>
    <t>{"co2bspan2a": "0.189054", "tbzero": "0.155348", "flowbzero": "0.30082", "flowmeterzero": "1.06113", "h2obzero": "1.06811", "flowazero": "0.28716", "co2bspan2b": "0.180118", "h2oazero": "1.05097", "h2obspan2b": "0.0952042", "h2obspanconc2": "0", "h2oaspanconc1": "19.45", "co2bspanconc2": "296.7", "co2bspan1": "0.957744", "tazero": "0.197292", "h2obspan2a": "0.0927813", "co2bspan2": "-0.0264927", "h2oaspan2a": "0.0933829", "h2oaspan2b": "0.0948874", "co2aspan2b": "0.179462", "co2aspan2": "-0.0251474", "ssa_ref": "32565.6", "h2obspan2": "0", "co2aspanconc2": "296.7", "h2oaspan1": "1.01611", "ssb_ref": "37590.7", "co2aspanconc1": "993", "h2obspanconc1": "19.45", "h2oaspan2": "0", "co2bspanconc1": "993", "co2aspan2a": "0.188041", "co2bzero": "0.862588", "h2obspan1": "1.02611", "co2azero": "0.870173", "oxygen": "21", "h2oaspanconc2": "0", "chamberpressurezero": "2.59421", "co2aspan1": "0.959104"}</t>
  </si>
  <si>
    <t>Chamber type</t>
  </si>
  <si>
    <t>6800-01</t>
  </si>
  <si>
    <t>Chamber s/n</t>
  </si>
  <si>
    <t>MPF-551069</t>
  </si>
  <si>
    <t>Chamber rev</t>
  </si>
  <si>
    <t>0</t>
  </si>
  <si>
    <t>Chamber cal</t>
  </si>
  <si>
    <t>Fluorometer</t>
  </si>
  <si>
    <t>Flr. Version</t>
  </si>
  <si>
    <t>17:04:42</t>
  </si>
  <si>
    <t>Stability Definition:	H2O_r (Meas): Slp&lt;0.5 Per=20	H2O_s (Meas): Slp&lt;0.5 Per=20	CO2_r (Meas): Slp&lt;0.1 Per=20	CO2_s (Meas): Slp&lt;1 Per=15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</si>
  <si>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</si>
  <si>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</si>
  <si>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</si>
  <si>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</si>
  <si>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</si>
  <si>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</si>
  <si>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</si>
  <si>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</si>
  <si>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</si>
  <si>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</si>
  <si>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</si>
  <si>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</si>
  <si>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</si>
  <si>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</si>
  <si>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</si>
  <si>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</si>
  <si>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</si>
  <si>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</si>
  <si>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</si>
  <si>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</si>
  <si>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</si>
  <si>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</si>
  <si>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</si>
  <si>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</si>
  <si>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</si>
  <si>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</si>
  <si>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</si>
  <si>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</si>
  <si>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</si>
  <si>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</si>
  <si>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</si>
  <si>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</si>
  <si>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</si>
  <si>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</si>
  <si>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</si>
  <si>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</si>
  <si>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</si>
  <si>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</si>
  <si>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</si>
  <si>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</si>
  <si>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</si>
  <si>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</si>
  <si>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</si>
  <si>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</si>
  <si>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</si>
  <si>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</si>
  <si>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</si>
  <si>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</si>
  <si>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</si>
  <si>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</si>
  <si>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</si>
  <si>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</si>
  <si>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</si>
  <si>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</si>
  <si>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</si>
  <si>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</si>
  <si>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</si>
  <si>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</si>
  <si>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2.74045 84.1008 397.143 656.336 901.701 1102.83 1307.81 1499.6</t>
  </si>
  <si>
    <t>Fs_true</t>
  </si>
  <si>
    <t>-2.87423 107.655 402.187 601.021 800.876 1002.25 1200.94 1401.52</t>
  </si>
  <si>
    <t>leak_wt</t>
  </si>
  <si>
    <t>Sys</t>
  </si>
  <si>
    <t>GasEx</t>
  </si>
  <si>
    <t>Leak</t>
  </si>
  <si>
    <t>FLR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</si>
  <si>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</si>
  <si>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</si>
  <si>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</si>
  <si>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</si>
  <si>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</si>
  <si>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</si>
  <si>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</si>
  <si>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</si>
  <si>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</si>
  <si>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</si>
  <si>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</si>
  <si>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</si>
  <si>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</si>
  <si>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</si>
  <si>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</si>
  <si>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</si>
  <si>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</si>
  <si>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</si>
  <si>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</si>
  <si>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</si>
  <si>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</si>
  <si>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</si>
  <si>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</si>
  <si>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</si>
  <si>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</si>
  <si>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</si>
  <si>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</si>
  <si>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</si>
  <si>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</si>
  <si>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</si>
  <si>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</si>
  <si>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</si>
  <si>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</si>
  <si>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</si>
  <si>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</si>
  <si>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</si>
  <si>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</si>
  <si>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</si>
  <si>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</si>
  <si>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</si>
  <si>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</si>
  <si>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</si>
  <si>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</si>
  <si>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</si>
  <si>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</si>
  <si>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</si>
  <si>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</si>
  <si>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</si>
  <si>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</si>
  <si>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</si>
  <si>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</si>
  <si>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</si>
  <si>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</si>
  <si>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</si>
  <si>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</si>
  <si>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</si>
  <si>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</si>
  <si>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</si>
  <si>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</si>
  <si>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</si>
  <si>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</si>
  <si>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</si>
  <si>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</si>
  <si>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</si>
  <si>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</si>
  <si>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</si>
  <si>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</si>
  <si>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</si>
  <si>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</si>
  <si>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</si>
  <si>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</si>
  <si>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</si>
  <si>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</si>
  <si>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</si>
  <si>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</si>
  <si>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</si>
  <si>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</si>
  <si>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</si>
  <si>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</si>
  <si>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</si>
  <si>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</si>
  <si>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</si>
  <si>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</si>
  <si>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</si>
  <si>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</si>
  <si>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</si>
  <si>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</si>
  <si>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</si>
  <si>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</si>
  <si>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</si>
  <si>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</si>
  <si>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</si>
  <si>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</si>
  <si>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</si>
  <si>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</si>
  <si>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</si>
  <si>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</si>
  <si>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</si>
  <si>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</si>
  <si>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</si>
  <si>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</si>
  <si>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</si>
  <si>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</si>
  <si>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</si>
  <si>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</si>
  <si>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</si>
  <si>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</si>
  <si>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</si>
  <si>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</si>
  <si>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</si>
  <si>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</si>
  <si>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</si>
  <si>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</si>
  <si>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</si>
  <si>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</si>
  <si>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</si>
  <si>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</si>
  <si>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</si>
  <si>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</si>
  <si>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</si>
  <si>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</si>
  <si>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</si>
  <si>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</si>
  <si>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</si>
  <si>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</si>
  <si>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</si>
  <si>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</si>
  <si>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</si>
  <si>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</si>
  <si>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</si>
  <si>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</si>
  <si>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</si>
  <si>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</si>
  <si>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</si>
  <si>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</si>
  <si>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</si>
  <si>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</si>
  <si>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</si>
  <si>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</si>
  <si>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</si>
  <si>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</si>
  <si>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</si>
  <si>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</si>
  <si>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</si>
  <si>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</si>
  <si>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</si>
  <si>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</si>
  <si>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</si>
  <si>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</si>
  <si>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</si>
  <si>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</si>
  <si>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</si>
  <si>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</si>
  <si>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</si>
  <si>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</si>
  <si>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</si>
  <si>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</si>
  <si>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</si>
  <si>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</si>
  <si>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</si>
  <si>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</si>
  <si>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</si>
  <si>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</si>
  <si>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</si>
  <si>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</si>
  <si>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</si>
  <si>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</si>
  <si>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</si>
  <si>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</si>
  <si>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</si>
  <si>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</si>
  <si>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</si>
  <si>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</si>
  <si>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</si>
  <si>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</si>
  <si>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</si>
  <si>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</si>
  <si>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</si>
  <si>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</si>
  <si>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</si>
  <si>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</si>
  <si>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</si>
  <si>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</si>
  <si>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</si>
  <si>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</si>
  <si>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</si>
  <si>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</si>
  <si>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</si>
  <si>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CO2_hrs</t>
  </si>
  <si>
    <t>AccCO2_soda</t>
  </si>
  <si>
    <t>AccH2O_des</t>
  </si>
  <si>
    <t>AccH2O_hum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</si>
  <si>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</si>
  <si>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</si>
  <si>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</si>
  <si>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</si>
  <si>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</si>
  <si>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</si>
  <si>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</si>
  <si>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</si>
  <si>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</si>
  <si>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</si>
  <si>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</si>
  <si>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</si>
  <si>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</si>
  <si>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</si>
  <si>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</si>
  <si>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</si>
  <si>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</si>
  <si>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</si>
  <si>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</si>
  <si>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</si>
  <si>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</si>
  <si>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</si>
  <si>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</si>
  <si>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</si>
  <si>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</si>
  <si>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</si>
  <si>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</si>
  <si>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</si>
  <si>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</si>
  <si>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</si>
  <si>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</si>
  <si>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</si>
  <si>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</si>
  <si>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</si>
  <si>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</si>
  <si>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</si>
  <si>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</si>
  <si>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</si>
  <si>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</si>
  <si>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</si>
  <si>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</si>
  <si>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</si>
  <si>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</si>
  <si>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</si>
  <si>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</si>
  <si>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</si>
  <si>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</si>
  <si>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</si>
  <si>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</si>
  <si>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</si>
  <si>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</si>
  <si>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</si>
  <si>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</si>
  <si>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</si>
  <si>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</si>
  <si>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</si>
  <si>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</si>
  <si>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</si>
  <si>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</si>
  <si>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</si>
  <si>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</si>
  <si>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</si>
  <si>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</si>
  <si>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</si>
  <si>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</si>
  <si>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</si>
  <si>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</si>
  <si>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</si>
  <si>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</si>
  <si>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</si>
  <si>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</si>
  <si>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</si>
  <si>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V</t>
  </si>
  <si>
    <t>mV</t>
  </si>
  <si>
    <t>hrs</t>
  </si>
  <si>
    <t>mg</t>
  </si>
  <si>
    <t>min</t>
  </si>
  <si>
    <t>MPF-2284-20161005-18_44_35</t>
  </si>
  <si>
    <t>-</t>
  </si>
  <si>
    <t>2/4</t>
  </si>
  <si>
    <t>11111111</t>
  </si>
  <si>
    <t>oooooooo</t>
  </si>
  <si>
    <t>off</t>
  </si>
  <si>
    <t>20200915 17:09:46</t>
  </si>
  <si>
    <t>17:09:46</t>
  </si>
  <si>
    <t>MPF-2286-20161005-18_52_03</t>
  </si>
  <si>
    <t>17:08:39</t>
  </si>
  <si>
    <t>1/4</t>
  </si>
  <si>
    <t>20200915 17:11:47</t>
  </si>
  <si>
    <t>17:11:47</t>
  </si>
  <si>
    <t>MPF-2287-20161005-18_54_03</t>
  </si>
  <si>
    <t>17:10:48</t>
  </si>
  <si>
    <t>20200915 17:13:47</t>
  </si>
  <si>
    <t>17:13:47</t>
  </si>
  <si>
    <t>MPF-2288-20161005-18_56_04</t>
  </si>
  <si>
    <t>17:12:41</t>
  </si>
  <si>
    <t>20200915 17:15:48</t>
  </si>
  <si>
    <t>17:15:48</t>
  </si>
  <si>
    <t>MPF-2289-20161005-18_58_05</t>
  </si>
  <si>
    <t>17:14:48</t>
  </si>
  <si>
    <t>20200915 17:17:49</t>
  </si>
  <si>
    <t>17:17:49</t>
  </si>
  <si>
    <t>MPF-2290-20161005-19_00_05</t>
  </si>
  <si>
    <t>17:16:45</t>
  </si>
  <si>
    <t>20200915 17:19:49</t>
  </si>
  <si>
    <t>17:19:49</t>
  </si>
  <si>
    <t>MPF-2291-20161005-19_02_06</t>
  </si>
  <si>
    <t>17:18:41</t>
  </si>
  <si>
    <t>20200915 17:21:50</t>
  </si>
  <si>
    <t>17:21:50</t>
  </si>
  <si>
    <t>MPF-2292-20161005-19_04_06</t>
  </si>
  <si>
    <t>17:20:44</t>
  </si>
  <si>
    <t>20200915 17:23:50</t>
  </si>
  <si>
    <t>17:23:50</t>
  </si>
  <si>
    <t>MPF-2293-20161005-19_06_07</t>
  </si>
  <si>
    <t>17:22:42</t>
  </si>
  <si>
    <t>20200915 17:25:51</t>
  </si>
  <si>
    <t>17:25:51</t>
  </si>
  <si>
    <t>MPF-2294-20161005-19_08_07</t>
  </si>
  <si>
    <t>17:24:46</t>
  </si>
  <si>
    <t>20200915 17:27:51</t>
  </si>
  <si>
    <t>17:27:51</t>
  </si>
  <si>
    <t>MPF-2295-20161005-19_10_08</t>
  </si>
  <si>
    <t>17:26:46</t>
  </si>
  <si>
    <t>20200915 17:29:52</t>
  </si>
  <si>
    <t>17:29:52</t>
  </si>
  <si>
    <t>MPF-2296-20161005-19_12_08</t>
  </si>
  <si>
    <t>17:28:43</t>
  </si>
  <si>
    <t>20200915 17:54:47</t>
  </si>
  <si>
    <t>17:54:47</t>
  </si>
  <si>
    <t>MPF-2297-20161005-19_37_03</t>
  </si>
  <si>
    <t>17:55:08</t>
  </si>
  <si>
    <t>3/4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</si>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</sst>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D30"/>
  <sheetViews>
    <sheetView tabSelected="1" topLeftCell="Z12" workbookViewId="0">
      <selection activeCell="AR18" sqref="AR18"/>
    </sheetView>
  </sheetViews>
  <sheetFormatPr defaultRowHeight="14.5" x14ac:dyDescent="0.35"/>
  <sheetData>
    <row r="2" spans="1:238" x14ac:dyDescent="0.35">
      <c r="A2" t="s">
        <v>25</v>
      </c>
      <c r="B2" t="s">
        <v>26</v>
      </c>
      <c r="C2" t="s">
        <v>28</v>
      </c>
    </row>
    <row r="3" spans="1:238" x14ac:dyDescent="0.35">
      <c r="B3" t="s">
        <v>27</v>
      </c>
      <c r="C3" t="s">
        <v>29</v>
      </c>
    </row>
    <row r="4" spans="1:238" x14ac:dyDescent="0.35">
      <c r="A4" t="s">
        <v>30</v>
      </c>
      <c r="B4" t="s">
        <v>31</v>
      </c>
      <c r="C4" t="s">
        <v>32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</row>
    <row r="5" spans="1:238" x14ac:dyDescent="0.35">
      <c r="B5" t="s">
        <v>15</v>
      </c>
      <c r="D5">
        <v>0.25</v>
      </c>
      <c r="E5">
        <v>0.35860134458027498</v>
      </c>
      <c r="F5">
        <v>-4.0181648938029096E-3</v>
      </c>
      <c r="G5">
        <v>4.5107421038718598E-3</v>
      </c>
      <c r="H5">
        <v>-4.4762007154871301E-3</v>
      </c>
      <c r="I5">
        <v>1</v>
      </c>
      <c r="J5">
        <v>6</v>
      </c>
      <c r="K5">
        <v>96.9</v>
      </c>
    </row>
    <row r="6" spans="1:238" x14ac:dyDescent="0.35">
      <c r="A6" t="s">
        <v>41</v>
      </c>
      <c r="B6" t="s">
        <v>42</v>
      </c>
      <c r="C6" t="s">
        <v>43</v>
      </c>
      <c r="D6" t="s">
        <v>44</v>
      </c>
      <c r="E6" t="s">
        <v>46</v>
      </c>
    </row>
    <row r="7" spans="1:238" x14ac:dyDescent="0.35">
      <c r="B7">
        <v>6</v>
      </c>
      <c r="C7">
        <v>0.5</v>
      </c>
      <c r="D7" t="s">
        <v>45</v>
      </c>
      <c r="E7">
        <v>2</v>
      </c>
    </row>
    <row r="8" spans="1:238" x14ac:dyDescent="0.35">
      <c r="A8" t="s">
        <v>47</v>
      </c>
      <c r="B8" t="s">
        <v>48</v>
      </c>
      <c r="C8" t="s">
        <v>49</v>
      </c>
      <c r="D8" t="s">
        <v>50</v>
      </c>
      <c r="E8" t="s">
        <v>51</v>
      </c>
    </row>
    <row r="9" spans="1:238" x14ac:dyDescent="0.35">
      <c r="B9">
        <v>0</v>
      </c>
      <c r="C9">
        <v>1</v>
      </c>
      <c r="D9">
        <v>0</v>
      </c>
      <c r="E9">
        <v>0</v>
      </c>
    </row>
    <row r="10" spans="1:238" x14ac:dyDescent="0.35">
      <c r="A10" t="s">
        <v>52</v>
      </c>
      <c r="B10" t="s">
        <v>53</v>
      </c>
      <c r="C10" t="s">
        <v>55</v>
      </c>
      <c r="D10" t="s">
        <v>57</v>
      </c>
      <c r="E10" t="s">
        <v>58</v>
      </c>
      <c r="F10" t="s">
        <v>59</v>
      </c>
      <c r="G10" t="s">
        <v>60</v>
      </c>
      <c r="H10" t="s">
        <v>61</v>
      </c>
      <c r="I10" t="s">
        <v>62</v>
      </c>
      <c r="J10" t="s">
        <v>63</v>
      </c>
      <c r="K10" t="s">
        <v>64</v>
      </c>
      <c r="L10" t="s">
        <v>65</v>
      </c>
      <c r="M10" t="s">
        <v>66</v>
      </c>
      <c r="N10" t="s">
        <v>67</v>
      </c>
      <c r="O10" t="s">
        <v>68</v>
      </c>
      <c r="P10" t="s">
        <v>69</v>
      </c>
      <c r="Q10" t="s">
        <v>70</v>
      </c>
    </row>
    <row r="11" spans="1:238" x14ac:dyDescent="0.35">
      <c r="B11" t="s">
        <v>54</v>
      </c>
      <c r="C11" t="s">
        <v>56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38" x14ac:dyDescent="0.35">
      <c r="A12" t="s">
        <v>71</v>
      </c>
      <c r="B12" t="s">
        <v>72</v>
      </c>
      <c r="C12" t="s">
        <v>73</v>
      </c>
      <c r="D12" t="s">
        <v>74</v>
      </c>
      <c r="E12" t="s">
        <v>75</v>
      </c>
      <c r="F12" t="s">
        <v>76</v>
      </c>
    </row>
    <row r="13" spans="1:23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38" x14ac:dyDescent="0.35">
      <c r="A14" t="s">
        <v>77</v>
      </c>
      <c r="B14" t="s">
        <v>78</v>
      </c>
      <c r="C14" t="s">
        <v>79</v>
      </c>
      <c r="D14" t="s">
        <v>80</v>
      </c>
      <c r="E14" t="s">
        <v>81</v>
      </c>
      <c r="F14" t="s">
        <v>82</v>
      </c>
      <c r="G14" t="s">
        <v>84</v>
      </c>
      <c r="H14" t="s">
        <v>86</v>
      </c>
    </row>
    <row r="15" spans="1:238" x14ac:dyDescent="0.35">
      <c r="B15">
        <v>-6276</v>
      </c>
      <c r="C15">
        <v>6.6</v>
      </c>
      <c r="D15">
        <v>1.7090000000000001E-5</v>
      </c>
      <c r="E15">
        <v>3.11</v>
      </c>
      <c r="F15" t="s">
        <v>83</v>
      </c>
      <c r="G15" t="s">
        <v>85</v>
      </c>
      <c r="H15">
        <v>2</v>
      </c>
    </row>
    <row r="16" spans="1:238" x14ac:dyDescent="0.35">
      <c r="A16" t="s">
        <v>87</v>
      </c>
      <c r="B16" t="s">
        <v>87</v>
      </c>
      <c r="C16" t="s">
        <v>87</v>
      </c>
      <c r="D16" t="s">
        <v>87</v>
      </c>
      <c r="E16" t="s">
        <v>87</v>
      </c>
      <c r="F16" t="s">
        <v>88</v>
      </c>
      <c r="G16" t="s">
        <v>88</v>
      </c>
      <c r="H16" t="s">
        <v>88</v>
      </c>
      <c r="I16" t="s">
        <v>88</v>
      </c>
      <c r="J16" t="s">
        <v>88</v>
      </c>
      <c r="K16" t="s">
        <v>88</v>
      </c>
      <c r="L16" t="s">
        <v>88</v>
      </c>
      <c r="M16" t="s">
        <v>88</v>
      </c>
      <c r="N16" t="s">
        <v>88</v>
      </c>
      <c r="O16" t="s">
        <v>88</v>
      </c>
      <c r="P16" t="s">
        <v>88</v>
      </c>
      <c r="Q16" t="s">
        <v>88</v>
      </c>
      <c r="R16" t="s">
        <v>88</v>
      </c>
      <c r="S16" t="s">
        <v>88</v>
      </c>
      <c r="T16" t="s">
        <v>88</v>
      </c>
      <c r="U16" t="s">
        <v>88</v>
      </c>
      <c r="V16" t="s">
        <v>88</v>
      </c>
      <c r="W16" t="s">
        <v>88</v>
      </c>
      <c r="X16" t="s">
        <v>88</v>
      </c>
      <c r="Y16" t="s">
        <v>88</v>
      </c>
      <c r="Z16" t="s">
        <v>88</v>
      </c>
      <c r="AA16" t="s">
        <v>88</v>
      </c>
      <c r="AB16" t="s">
        <v>88</v>
      </c>
      <c r="AC16" t="s">
        <v>89</v>
      </c>
      <c r="AD16" t="s">
        <v>89</v>
      </c>
      <c r="AE16" t="s">
        <v>89</v>
      </c>
      <c r="AF16" t="s">
        <v>89</v>
      </c>
      <c r="AG16" t="s">
        <v>89</v>
      </c>
      <c r="AH16" t="s">
        <v>90</v>
      </c>
      <c r="AI16" t="s">
        <v>90</v>
      </c>
      <c r="AJ16" t="s">
        <v>90</v>
      </c>
      <c r="AK16" t="s">
        <v>90</v>
      </c>
      <c r="AL16" t="s">
        <v>90</v>
      </c>
      <c r="AM16" t="s">
        <v>90</v>
      </c>
      <c r="AN16" t="s">
        <v>90</v>
      </c>
      <c r="AO16" t="s">
        <v>90</v>
      </c>
      <c r="AP16" t="s">
        <v>90</v>
      </c>
      <c r="AQ16" t="s">
        <v>90</v>
      </c>
      <c r="AR16" t="s">
        <v>90</v>
      </c>
      <c r="AS16" t="s">
        <v>90</v>
      </c>
      <c r="AT16" t="s">
        <v>90</v>
      </c>
      <c r="AU16" t="s">
        <v>90</v>
      </c>
      <c r="AV16" t="s">
        <v>90</v>
      </c>
      <c r="AW16" t="s">
        <v>90</v>
      </c>
      <c r="AX16" t="s">
        <v>90</v>
      </c>
      <c r="AY16" t="s">
        <v>90</v>
      </c>
      <c r="AZ16" t="s">
        <v>90</v>
      </c>
      <c r="BA16" t="s">
        <v>90</v>
      </c>
      <c r="BB16" t="s">
        <v>90</v>
      </c>
      <c r="BC16" t="s">
        <v>90</v>
      </c>
      <c r="BD16" t="s">
        <v>90</v>
      </c>
      <c r="BE16" t="s">
        <v>90</v>
      </c>
      <c r="BF16" t="s">
        <v>90</v>
      </c>
      <c r="BG16" t="s">
        <v>90</v>
      </c>
      <c r="BH16" t="s">
        <v>90</v>
      </c>
      <c r="BI16" t="s">
        <v>90</v>
      </c>
      <c r="BJ16" t="s">
        <v>91</v>
      </c>
      <c r="BK16" t="s">
        <v>91</v>
      </c>
      <c r="BL16" t="s">
        <v>91</v>
      </c>
      <c r="BM16" t="s">
        <v>91</v>
      </c>
      <c r="BN16" t="s">
        <v>92</v>
      </c>
      <c r="BO16" t="s">
        <v>92</v>
      </c>
      <c r="BP16" t="s">
        <v>92</v>
      </c>
      <c r="BQ16" t="s">
        <v>92</v>
      </c>
      <c r="BR16" t="s">
        <v>92</v>
      </c>
      <c r="BS16" t="s">
        <v>92</v>
      </c>
      <c r="BT16" t="s">
        <v>92</v>
      </c>
      <c r="BU16" t="s">
        <v>92</v>
      </c>
      <c r="BV16" t="s">
        <v>92</v>
      </c>
      <c r="BW16" t="s">
        <v>92</v>
      </c>
      <c r="BX16" t="s">
        <v>92</v>
      </c>
      <c r="BY16" t="s">
        <v>92</v>
      </c>
      <c r="BZ16" t="s">
        <v>92</v>
      </c>
      <c r="CA16" t="s">
        <v>92</v>
      </c>
      <c r="CB16" t="s">
        <v>92</v>
      </c>
      <c r="CC16" t="s">
        <v>92</v>
      </c>
      <c r="CD16" t="s">
        <v>92</v>
      </c>
      <c r="CE16" t="s">
        <v>92</v>
      </c>
      <c r="CF16" t="s">
        <v>93</v>
      </c>
      <c r="CG16" t="s">
        <v>93</v>
      </c>
      <c r="CH16" t="s">
        <v>93</v>
      </c>
      <c r="CI16" t="s">
        <v>93</v>
      </c>
      <c r="CJ16" t="s">
        <v>93</v>
      </c>
      <c r="CK16" t="s">
        <v>93</v>
      </c>
      <c r="CL16" t="s">
        <v>93</v>
      </c>
      <c r="CM16" t="s">
        <v>93</v>
      </c>
      <c r="CN16" t="s">
        <v>93</v>
      </c>
      <c r="CO16" t="s">
        <v>93</v>
      </c>
      <c r="CP16" t="s">
        <v>94</v>
      </c>
      <c r="CQ16" t="s">
        <v>94</v>
      </c>
      <c r="CR16" t="s">
        <v>94</v>
      </c>
      <c r="CS16" t="s">
        <v>94</v>
      </c>
      <c r="CT16" t="s">
        <v>94</v>
      </c>
      <c r="CU16" t="s">
        <v>94</v>
      </c>
      <c r="CV16" t="s">
        <v>94</v>
      </c>
      <c r="CW16" t="s">
        <v>94</v>
      </c>
      <c r="CX16" t="s">
        <v>94</v>
      </c>
      <c r="CY16" t="s">
        <v>94</v>
      </c>
      <c r="CZ16" t="s">
        <v>94</v>
      </c>
      <c r="DA16" t="s">
        <v>94</v>
      </c>
      <c r="DB16" t="s">
        <v>94</v>
      </c>
      <c r="DC16" t="s">
        <v>94</v>
      </c>
      <c r="DD16" t="s">
        <v>94</v>
      </c>
      <c r="DE16" t="s">
        <v>94</v>
      </c>
      <c r="DF16" t="s">
        <v>94</v>
      </c>
      <c r="DG16" t="s">
        <v>94</v>
      </c>
      <c r="DH16" t="s">
        <v>95</v>
      </c>
      <c r="DI16" t="s">
        <v>95</v>
      </c>
      <c r="DJ16" t="s">
        <v>95</v>
      </c>
      <c r="DK16" t="s">
        <v>95</v>
      </c>
      <c r="DL16" t="s">
        <v>95</v>
      </c>
      <c r="DM16" t="s">
        <v>96</v>
      </c>
      <c r="DN16" t="s">
        <v>96</v>
      </c>
      <c r="DO16" t="s">
        <v>96</v>
      </c>
      <c r="DP16" t="s">
        <v>96</v>
      </c>
      <c r="DQ16" t="s">
        <v>96</v>
      </c>
      <c r="DR16" t="s">
        <v>96</v>
      </c>
      <c r="DS16" t="s">
        <v>96</v>
      </c>
      <c r="DT16" t="s">
        <v>96</v>
      </c>
      <c r="DU16" t="s">
        <v>96</v>
      </c>
      <c r="DV16" t="s">
        <v>96</v>
      </c>
      <c r="DW16" t="s">
        <v>96</v>
      </c>
      <c r="DX16" t="s">
        <v>96</v>
      </c>
      <c r="DY16" t="s">
        <v>96</v>
      </c>
      <c r="DZ16" t="s">
        <v>97</v>
      </c>
      <c r="EA16" t="s">
        <v>97</v>
      </c>
      <c r="EB16" t="s">
        <v>97</v>
      </c>
      <c r="EC16" t="s">
        <v>97</v>
      </c>
      <c r="ED16" t="s">
        <v>97</v>
      </c>
      <c r="EE16" t="s">
        <v>97</v>
      </c>
      <c r="EF16" t="s">
        <v>97</v>
      </c>
      <c r="EG16" t="s">
        <v>97</v>
      </c>
      <c r="EH16" t="s">
        <v>97</v>
      </c>
      <c r="EI16" t="s">
        <v>97</v>
      </c>
      <c r="EJ16" t="s">
        <v>97</v>
      </c>
      <c r="EK16" t="s">
        <v>97</v>
      </c>
      <c r="EL16" t="s">
        <v>97</v>
      </c>
      <c r="EM16" t="s">
        <v>97</v>
      </c>
      <c r="EN16" t="s">
        <v>97</v>
      </c>
      <c r="EO16" t="s">
        <v>97</v>
      </c>
      <c r="EP16" t="s">
        <v>97</v>
      </c>
      <c r="EQ16" t="s">
        <v>97</v>
      </c>
      <c r="ER16" t="s">
        <v>97</v>
      </c>
      <c r="ES16" t="s">
        <v>98</v>
      </c>
      <c r="ET16" t="s">
        <v>98</v>
      </c>
      <c r="EU16" t="s">
        <v>98</v>
      </c>
      <c r="EV16" t="s">
        <v>98</v>
      </c>
      <c r="EW16" t="s">
        <v>98</v>
      </c>
      <c r="EX16" t="s">
        <v>98</v>
      </c>
      <c r="EY16" t="s">
        <v>98</v>
      </c>
      <c r="EZ16" t="s">
        <v>98</v>
      </c>
      <c r="FA16" t="s">
        <v>98</v>
      </c>
      <c r="FB16" t="s">
        <v>98</v>
      </c>
      <c r="FC16" t="s">
        <v>98</v>
      </c>
      <c r="FD16" t="s">
        <v>98</v>
      </c>
      <c r="FE16" t="s">
        <v>98</v>
      </c>
      <c r="FF16" t="s">
        <v>98</v>
      </c>
      <c r="FG16" t="s">
        <v>98</v>
      </c>
      <c r="FH16" t="s">
        <v>98</v>
      </c>
      <c r="FI16" t="s">
        <v>98</v>
      </c>
      <c r="FJ16" t="s">
        <v>98</v>
      </c>
      <c r="FK16" t="s">
        <v>99</v>
      </c>
      <c r="FL16" t="s">
        <v>99</v>
      </c>
      <c r="FM16" t="s">
        <v>99</v>
      </c>
      <c r="FN16" t="s">
        <v>99</v>
      </c>
      <c r="FO16" t="s">
        <v>99</v>
      </c>
      <c r="FP16" t="s">
        <v>99</v>
      </c>
      <c r="FQ16" t="s">
        <v>99</v>
      </c>
      <c r="FR16" t="s">
        <v>99</v>
      </c>
      <c r="FS16" t="s">
        <v>99</v>
      </c>
      <c r="FT16" t="s">
        <v>99</v>
      </c>
      <c r="FU16" t="s">
        <v>99</v>
      </c>
      <c r="FV16" t="s">
        <v>99</v>
      </c>
      <c r="FW16" t="s">
        <v>99</v>
      </c>
      <c r="FX16" t="s">
        <v>99</v>
      </c>
      <c r="FY16" t="s">
        <v>99</v>
      </c>
      <c r="FZ16" t="s">
        <v>99</v>
      </c>
      <c r="GA16" t="s">
        <v>99</v>
      </c>
      <c r="GB16" t="s">
        <v>99</v>
      </c>
      <c r="GC16" t="s">
        <v>99</v>
      </c>
      <c r="GD16" t="s">
        <v>100</v>
      </c>
      <c r="GE16" t="s">
        <v>100</v>
      </c>
      <c r="GF16" t="s">
        <v>100</v>
      </c>
      <c r="GG16" t="s">
        <v>100</v>
      </c>
      <c r="GH16" t="s">
        <v>100</v>
      </c>
      <c r="GI16" t="s">
        <v>100</v>
      </c>
      <c r="GJ16" t="s">
        <v>100</v>
      </c>
      <c r="GK16" t="s">
        <v>100</v>
      </c>
      <c r="GL16" t="s">
        <v>100</v>
      </c>
      <c r="GM16" t="s">
        <v>100</v>
      </c>
      <c r="GN16" t="s">
        <v>100</v>
      </c>
      <c r="GO16" t="s">
        <v>100</v>
      </c>
      <c r="GP16" t="s">
        <v>100</v>
      </c>
      <c r="GQ16" t="s">
        <v>100</v>
      </c>
      <c r="GR16" t="s">
        <v>100</v>
      </c>
      <c r="GS16" t="s">
        <v>100</v>
      </c>
      <c r="GT16" t="s">
        <v>100</v>
      </c>
      <c r="GU16" t="s">
        <v>100</v>
      </c>
      <c r="GV16" t="s">
        <v>100</v>
      </c>
      <c r="GW16" t="s">
        <v>101</v>
      </c>
      <c r="GX16" t="s">
        <v>101</v>
      </c>
      <c r="GY16" t="s">
        <v>101</v>
      </c>
      <c r="GZ16" t="s">
        <v>101</v>
      </c>
      <c r="HA16" t="s">
        <v>101</v>
      </c>
      <c r="HB16" t="s">
        <v>101</v>
      </c>
      <c r="HC16" t="s">
        <v>101</v>
      </c>
      <c r="HD16" t="s">
        <v>101</v>
      </c>
      <c r="HE16" t="s">
        <v>101</v>
      </c>
      <c r="HF16" t="s">
        <v>101</v>
      </c>
      <c r="HG16" t="s">
        <v>101</v>
      </c>
      <c r="HH16" t="s">
        <v>101</v>
      </c>
      <c r="HI16" t="s">
        <v>101</v>
      </c>
      <c r="HJ16" t="s">
        <v>101</v>
      </c>
      <c r="HK16" t="s">
        <v>101</v>
      </c>
      <c r="HL16" t="s">
        <v>101</v>
      </c>
      <c r="HM16" t="s">
        <v>101</v>
      </c>
      <c r="HN16" t="s">
        <v>101</v>
      </c>
      <c r="HO16" t="s">
        <v>102</v>
      </c>
      <c r="HP16" t="s">
        <v>102</v>
      </c>
      <c r="HQ16" t="s">
        <v>102</v>
      </c>
      <c r="HR16" t="s">
        <v>102</v>
      </c>
      <c r="HS16" t="s">
        <v>102</v>
      </c>
      <c r="HT16" t="s">
        <v>102</v>
      </c>
      <c r="HU16" t="s">
        <v>102</v>
      </c>
      <c r="HV16" t="s">
        <v>102</v>
      </c>
      <c r="HW16" t="s">
        <v>102</v>
      </c>
      <c r="HX16" t="s">
        <v>102</v>
      </c>
      <c r="HY16" t="s">
        <v>102</v>
      </c>
      <c r="HZ16" t="s">
        <v>102</v>
      </c>
      <c r="IA16" t="s">
        <v>102</v>
      </c>
      <c r="IB16" t="s">
        <v>102</v>
      </c>
      <c r="IC16" t="s">
        <v>102</v>
      </c>
      <c r="ID16" t="s">
        <v>102</v>
      </c>
    </row>
    <row r="17" spans="1:238" x14ac:dyDescent="0.35">
      <c r="A17" t="s">
        <v>103</v>
      </c>
      <c r="B17" t="s">
        <v>104</v>
      </c>
      <c r="C17" t="s">
        <v>105</v>
      </c>
      <c r="D17" t="s">
        <v>106</v>
      </c>
      <c r="E17" t="s">
        <v>107</v>
      </c>
      <c r="F17" t="s">
        <v>108</v>
      </c>
      <c r="G17" t="s">
        <v>109</v>
      </c>
      <c r="H17" t="s">
        <v>110</v>
      </c>
      <c r="I17" t="s">
        <v>111</v>
      </c>
      <c r="J17" t="s">
        <v>112</v>
      </c>
      <c r="K17" t="s">
        <v>113</v>
      </c>
      <c r="L17" t="s">
        <v>114</v>
      </c>
      <c r="M17" t="s">
        <v>115</v>
      </c>
      <c r="N17" t="s">
        <v>116</v>
      </c>
      <c r="O17" t="s">
        <v>117</v>
      </c>
      <c r="P17" t="s">
        <v>118</v>
      </c>
      <c r="Q17" t="s">
        <v>119</v>
      </c>
      <c r="R17" t="s">
        <v>120</v>
      </c>
      <c r="S17" t="s">
        <v>121</v>
      </c>
      <c r="T17" t="s">
        <v>122</v>
      </c>
      <c r="U17" t="s">
        <v>123</v>
      </c>
      <c r="V17" t="s">
        <v>124</v>
      </c>
      <c r="W17" t="s">
        <v>125</v>
      </c>
      <c r="X17" t="s">
        <v>126</v>
      </c>
      <c r="Y17" t="s">
        <v>127</v>
      </c>
      <c r="Z17" t="s">
        <v>128</v>
      </c>
      <c r="AA17" t="s">
        <v>129</v>
      </c>
      <c r="AB17" t="s">
        <v>130</v>
      </c>
      <c r="AC17" t="s">
        <v>89</v>
      </c>
      <c r="AD17" t="s">
        <v>131</v>
      </c>
      <c r="AE17" t="s">
        <v>132</v>
      </c>
      <c r="AF17" t="s">
        <v>133</v>
      </c>
      <c r="AG17" t="s">
        <v>134</v>
      </c>
      <c r="AH17" t="s">
        <v>135</v>
      </c>
      <c r="AI17" t="s">
        <v>136</v>
      </c>
      <c r="AJ17" t="s">
        <v>137</v>
      </c>
      <c r="AK17" t="s">
        <v>138</v>
      </c>
      <c r="AL17" t="s">
        <v>139</v>
      </c>
      <c r="AM17" t="s">
        <v>140</v>
      </c>
      <c r="AN17" t="s">
        <v>141</v>
      </c>
      <c r="AO17" t="s">
        <v>142</v>
      </c>
      <c r="AP17" t="s">
        <v>143</v>
      </c>
      <c r="AQ17" t="s">
        <v>144</v>
      </c>
      <c r="AR17" t="s">
        <v>416</v>
      </c>
      <c r="AS17" t="s">
        <v>145</v>
      </c>
      <c r="AT17" t="s">
        <v>146</v>
      </c>
      <c r="AU17" t="s">
        <v>147</v>
      </c>
      <c r="AV17" t="s">
        <v>148</v>
      </c>
      <c r="AW17" t="s">
        <v>149</v>
      </c>
      <c r="AX17" t="s">
        <v>150</v>
      </c>
      <c r="AY17" t="s">
        <v>151</v>
      </c>
      <c r="AZ17" t="s">
        <v>152</v>
      </c>
      <c r="BA17" t="s">
        <v>153</v>
      </c>
      <c r="BB17" t="s">
        <v>154</v>
      </c>
      <c r="BC17" t="s">
        <v>155</v>
      </c>
      <c r="BD17" t="s">
        <v>156</v>
      </c>
      <c r="BE17" t="s">
        <v>157</v>
      </c>
      <c r="BF17" t="s">
        <v>158</v>
      </c>
      <c r="BG17" t="s">
        <v>159</v>
      </c>
      <c r="BH17" t="s">
        <v>160</v>
      </c>
      <c r="BI17" t="s">
        <v>161</v>
      </c>
      <c r="BJ17" t="s">
        <v>162</v>
      </c>
      <c r="BK17" t="s">
        <v>163</v>
      </c>
      <c r="BL17" t="s">
        <v>164</v>
      </c>
      <c r="BM17" t="s">
        <v>165</v>
      </c>
      <c r="BN17" t="s">
        <v>108</v>
      </c>
      <c r="BO17" t="s">
        <v>166</v>
      </c>
      <c r="BP17" t="s">
        <v>167</v>
      </c>
      <c r="BQ17" t="s">
        <v>168</v>
      </c>
      <c r="BR17" t="s">
        <v>169</v>
      </c>
      <c r="BS17" t="s">
        <v>170</v>
      </c>
      <c r="BT17" t="s">
        <v>171</v>
      </c>
      <c r="BU17" t="s">
        <v>172</v>
      </c>
      <c r="BV17" t="s">
        <v>173</v>
      </c>
      <c r="BW17" t="s">
        <v>174</v>
      </c>
      <c r="BX17" t="s">
        <v>175</v>
      </c>
      <c r="BY17" t="s">
        <v>176</v>
      </c>
      <c r="BZ17" t="s">
        <v>177</v>
      </c>
      <c r="CA17" t="s">
        <v>178</v>
      </c>
      <c r="CB17" t="s">
        <v>179</v>
      </c>
      <c r="CC17" t="s">
        <v>180</v>
      </c>
      <c r="CD17" t="s">
        <v>181</v>
      </c>
      <c r="CE17" t="s">
        <v>182</v>
      </c>
      <c r="CF17" t="s">
        <v>183</v>
      </c>
      <c r="CG17" t="s">
        <v>184</v>
      </c>
      <c r="CH17" t="s">
        <v>185</v>
      </c>
      <c r="CI17" t="s">
        <v>186</v>
      </c>
      <c r="CJ17" t="s">
        <v>187</v>
      </c>
      <c r="CK17" t="s">
        <v>188</v>
      </c>
      <c r="CL17" t="s">
        <v>189</v>
      </c>
      <c r="CM17" t="s">
        <v>190</v>
      </c>
      <c r="CN17" t="s">
        <v>191</v>
      </c>
      <c r="CO17" t="s">
        <v>192</v>
      </c>
      <c r="CP17" t="s">
        <v>193</v>
      </c>
      <c r="CQ17" t="s">
        <v>194</v>
      </c>
      <c r="CR17" t="s">
        <v>195</v>
      </c>
      <c r="CS17" t="s">
        <v>196</v>
      </c>
      <c r="CT17" t="s">
        <v>197</v>
      </c>
      <c r="CU17" t="s">
        <v>198</v>
      </c>
      <c r="CV17" t="s">
        <v>199</v>
      </c>
      <c r="CW17" t="s">
        <v>200</v>
      </c>
      <c r="CX17" t="s">
        <v>201</v>
      </c>
      <c r="CY17" t="s">
        <v>202</v>
      </c>
      <c r="CZ17" t="s">
        <v>203</v>
      </c>
      <c r="DA17" t="s">
        <v>204</v>
      </c>
      <c r="DB17" t="s">
        <v>205</v>
      </c>
      <c r="DC17" t="s">
        <v>206</v>
      </c>
      <c r="DD17" t="s">
        <v>207</v>
      </c>
      <c r="DE17" t="s">
        <v>208</v>
      </c>
      <c r="DF17" t="s">
        <v>209</v>
      </c>
      <c r="DG17" t="s">
        <v>210</v>
      </c>
      <c r="DH17" t="s">
        <v>211</v>
      </c>
      <c r="DI17" t="s">
        <v>212</v>
      </c>
      <c r="DJ17" t="s">
        <v>213</v>
      </c>
      <c r="DK17" t="s">
        <v>214</v>
      </c>
      <c r="DL17" t="s">
        <v>215</v>
      </c>
      <c r="DM17" t="s">
        <v>104</v>
      </c>
      <c r="DN17" t="s">
        <v>107</v>
      </c>
      <c r="DO17" t="s">
        <v>216</v>
      </c>
      <c r="DP17" t="s">
        <v>217</v>
      </c>
      <c r="DQ17" t="s">
        <v>218</v>
      </c>
      <c r="DR17" t="s">
        <v>219</v>
      </c>
      <c r="DS17" t="s">
        <v>220</v>
      </c>
      <c r="DT17" t="s">
        <v>221</v>
      </c>
      <c r="DU17" t="s">
        <v>222</v>
      </c>
      <c r="DV17" t="s">
        <v>223</v>
      </c>
      <c r="DW17" t="s">
        <v>224</v>
      </c>
      <c r="DX17" t="s">
        <v>225</v>
      </c>
      <c r="DY17" t="s">
        <v>226</v>
      </c>
      <c r="DZ17" t="s">
        <v>227</v>
      </c>
      <c r="EA17" t="s">
        <v>228</v>
      </c>
      <c r="EB17" t="s">
        <v>229</v>
      </c>
      <c r="EC17" t="s">
        <v>230</v>
      </c>
      <c r="ED17" t="s">
        <v>231</v>
      </c>
      <c r="EE17" t="s">
        <v>232</v>
      </c>
      <c r="EF17" t="s">
        <v>233</v>
      </c>
      <c r="EG17" t="s">
        <v>234</v>
      </c>
      <c r="EH17" t="s">
        <v>235</v>
      </c>
      <c r="EI17" t="s">
        <v>236</v>
      </c>
      <c r="EJ17" t="s">
        <v>237</v>
      </c>
      <c r="EK17" t="s">
        <v>238</v>
      </c>
      <c r="EL17" t="s">
        <v>239</v>
      </c>
      <c r="EM17" t="s">
        <v>240</v>
      </c>
      <c r="EN17" t="s">
        <v>241</v>
      </c>
      <c r="EO17" t="s">
        <v>242</v>
      </c>
      <c r="EP17" t="s">
        <v>243</v>
      </c>
      <c r="EQ17" t="s">
        <v>244</v>
      </c>
      <c r="ER17" t="s">
        <v>245</v>
      </c>
      <c r="ES17" t="s">
        <v>246</v>
      </c>
      <c r="ET17" t="s">
        <v>247</v>
      </c>
      <c r="EU17" t="s">
        <v>248</v>
      </c>
      <c r="EV17" t="s">
        <v>249</v>
      </c>
      <c r="EW17" t="s">
        <v>250</v>
      </c>
      <c r="EX17" t="s">
        <v>251</v>
      </c>
      <c r="EY17" t="s">
        <v>252</v>
      </c>
      <c r="EZ17" t="s">
        <v>253</v>
      </c>
      <c r="FA17" t="s">
        <v>254</v>
      </c>
      <c r="FB17" t="s">
        <v>255</v>
      </c>
      <c r="FC17" t="s">
        <v>256</v>
      </c>
      <c r="FD17" t="s">
        <v>257</v>
      </c>
      <c r="FE17" t="s">
        <v>258</v>
      </c>
      <c r="FF17" t="s">
        <v>259</v>
      </c>
      <c r="FG17" t="s">
        <v>260</v>
      </c>
      <c r="FH17" t="s">
        <v>261</v>
      </c>
      <c r="FI17" t="s">
        <v>262</v>
      </c>
      <c r="FJ17" t="s">
        <v>263</v>
      </c>
      <c r="FK17" t="s">
        <v>264</v>
      </c>
      <c r="FL17" t="s">
        <v>265</v>
      </c>
      <c r="FM17" t="s">
        <v>266</v>
      </c>
      <c r="FN17" t="s">
        <v>267</v>
      </c>
      <c r="FO17" t="s">
        <v>268</v>
      </c>
      <c r="FP17" t="s">
        <v>269</v>
      </c>
      <c r="FQ17" t="s">
        <v>270</v>
      </c>
      <c r="FR17" t="s">
        <v>271</v>
      </c>
      <c r="FS17" t="s">
        <v>272</v>
      </c>
      <c r="FT17" t="s">
        <v>273</v>
      </c>
      <c r="FU17" t="s">
        <v>274</v>
      </c>
      <c r="FV17" t="s">
        <v>275</v>
      </c>
      <c r="FW17" t="s">
        <v>276</v>
      </c>
      <c r="FX17" t="s">
        <v>277</v>
      </c>
      <c r="FY17" t="s">
        <v>278</v>
      </c>
      <c r="FZ17" t="s">
        <v>279</v>
      </c>
      <c r="GA17" t="s">
        <v>280</v>
      </c>
      <c r="GB17" t="s">
        <v>281</v>
      </c>
      <c r="GC17" t="s">
        <v>282</v>
      </c>
      <c r="GD17" t="s">
        <v>283</v>
      </c>
      <c r="GE17" t="s">
        <v>284</v>
      </c>
      <c r="GF17" t="s">
        <v>285</v>
      </c>
      <c r="GG17" t="s">
        <v>286</v>
      </c>
      <c r="GH17" t="s">
        <v>287</v>
      </c>
      <c r="GI17" t="s">
        <v>288</v>
      </c>
      <c r="GJ17" t="s">
        <v>289</v>
      </c>
      <c r="GK17" t="s">
        <v>290</v>
      </c>
      <c r="GL17" t="s">
        <v>291</v>
      </c>
      <c r="GM17" t="s">
        <v>292</v>
      </c>
      <c r="GN17" t="s">
        <v>293</v>
      </c>
      <c r="GO17" t="s">
        <v>294</v>
      </c>
      <c r="GP17" t="s">
        <v>295</v>
      </c>
      <c r="GQ17" t="s">
        <v>296</v>
      </c>
      <c r="GR17" t="s">
        <v>297</v>
      </c>
      <c r="GS17" t="s">
        <v>298</v>
      </c>
      <c r="GT17" t="s">
        <v>299</v>
      </c>
      <c r="GU17" t="s">
        <v>300</v>
      </c>
      <c r="GV17" t="s">
        <v>301</v>
      </c>
      <c r="GW17" t="s">
        <v>302</v>
      </c>
      <c r="GX17" t="s">
        <v>303</v>
      </c>
      <c r="GY17" t="s">
        <v>304</v>
      </c>
      <c r="GZ17" t="s">
        <v>305</v>
      </c>
      <c r="HA17" t="s">
        <v>306</v>
      </c>
      <c r="HB17" t="s">
        <v>307</v>
      </c>
      <c r="HC17" t="s">
        <v>308</v>
      </c>
      <c r="HD17" t="s">
        <v>309</v>
      </c>
      <c r="HE17" t="s">
        <v>310</v>
      </c>
      <c r="HF17" t="s">
        <v>311</v>
      </c>
      <c r="HG17" t="s">
        <v>312</v>
      </c>
      <c r="HH17" t="s">
        <v>313</v>
      </c>
      <c r="HI17" t="s">
        <v>314</v>
      </c>
      <c r="HJ17" t="s">
        <v>315</v>
      </c>
      <c r="HK17" t="s">
        <v>316</v>
      </c>
      <c r="HL17" t="s">
        <v>317</v>
      </c>
      <c r="HM17" t="s">
        <v>318</v>
      </c>
      <c r="HN17" t="s">
        <v>319</v>
      </c>
      <c r="HO17" t="s">
        <v>320</v>
      </c>
      <c r="HP17" t="s">
        <v>321</v>
      </c>
      <c r="HQ17" t="s">
        <v>322</v>
      </c>
      <c r="HR17" t="s">
        <v>323</v>
      </c>
      <c r="HS17" t="s">
        <v>324</v>
      </c>
      <c r="HT17" t="s">
        <v>325</v>
      </c>
      <c r="HU17" t="s">
        <v>326</v>
      </c>
      <c r="HV17" t="s">
        <v>327</v>
      </c>
      <c r="HW17" t="s">
        <v>328</v>
      </c>
      <c r="HX17" t="s">
        <v>329</v>
      </c>
      <c r="HY17" t="s">
        <v>330</v>
      </c>
      <c r="HZ17" t="s">
        <v>331</v>
      </c>
      <c r="IA17" t="s">
        <v>332</v>
      </c>
      <c r="IB17" t="s">
        <v>333</v>
      </c>
      <c r="IC17" t="s">
        <v>334</v>
      </c>
      <c r="ID17" t="s">
        <v>335</v>
      </c>
    </row>
    <row r="18" spans="1:238" x14ac:dyDescent="0.35">
      <c r="B18" t="s">
        <v>336</v>
      </c>
      <c r="C18" t="s">
        <v>336</v>
      </c>
      <c r="F18" t="s">
        <v>336</v>
      </c>
      <c r="G18" t="s">
        <v>337</v>
      </c>
      <c r="H18" t="s">
        <v>338</v>
      </c>
      <c r="I18" t="s">
        <v>339</v>
      </c>
      <c r="J18" t="s">
        <v>339</v>
      </c>
      <c r="K18" t="s">
        <v>173</v>
      </c>
      <c r="L18" t="s">
        <v>173</v>
      </c>
      <c r="M18" t="s">
        <v>337</v>
      </c>
      <c r="N18" t="s">
        <v>337</v>
      </c>
      <c r="O18" t="s">
        <v>337</v>
      </c>
      <c r="P18" t="s">
        <v>337</v>
      </c>
      <c r="Q18" t="s">
        <v>340</v>
      </c>
      <c r="R18" t="s">
        <v>341</v>
      </c>
      <c r="S18" t="s">
        <v>341</v>
      </c>
      <c r="T18" t="s">
        <v>342</v>
      </c>
      <c r="U18" t="s">
        <v>343</v>
      </c>
      <c r="V18" t="s">
        <v>342</v>
      </c>
      <c r="W18" t="s">
        <v>342</v>
      </c>
      <c r="X18" t="s">
        <v>342</v>
      </c>
      <c r="Y18" t="s">
        <v>340</v>
      </c>
      <c r="Z18" t="s">
        <v>340</v>
      </c>
      <c r="AA18" t="s">
        <v>340</v>
      </c>
      <c r="AB18" t="s">
        <v>340</v>
      </c>
      <c r="AC18" t="s">
        <v>344</v>
      </c>
      <c r="AD18" t="s">
        <v>343</v>
      </c>
      <c r="AF18" t="s">
        <v>343</v>
      </c>
      <c r="AG18" t="s">
        <v>344</v>
      </c>
      <c r="AN18" t="s">
        <v>338</v>
      </c>
      <c r="AU18" t="s">
        <v>338</v>
      </c>
      <c r="AV18" t="s">
        <v>338</v>
      </c>
      <c r="AW18" t="s">
        <v>338</v>
      </c>
      <c r="AY18" t="s">
        <v>345</v>
      </c>
      <c r="BJ18" t="s">
        <v>338</v>
      </c>
      <c r="BK18" t="s">
        <v>338</v>
      </c>
      <c r="BM18" t="s">
        <v>346</v>
      </c>
      <c r="BN18" t="s">
        <v>336</v>
      </c>
      <c r="BO18" t="s">
        <v>339</v>
      </c>
      <c r="BP18" t="s">
        <v>339</v>
      </c>
      <c r="BQ18" t="s">
        <v>347</v>
      </c>
      <c r="BR18" t="s">
        <v>347</v>
      </c>
      <c r="BS18" t="s">
        <v>339</v>
      </c>
      <c r="BT18" t="s">
        <v>347</v>
      </c>
      <c r="BU18" t="s">
        <v>344</v>
      </c>
      <c r="BV18" t="s">
        <v>342</v>
      </c>
      <c r="BW18" t="s">
        <v>342</v>
      </c>
      <c r="BX18" t="s">
        <v>341</v>
      </c>
      <c r="BY18" t="s">
        <v>341</v>
      </c>
      <c r="BZ18" t="s">
        <v>341</v>
      </c>
      <c r="CA18" t="s">
        <v>341</v>
      </c>
      <c r="CB18" t="s">
        <v>341</v>
      </c>
      <c r="CC18" t="s">
        <v>348</v>
      </c>
      <c r="CD18" t="s">
        <v>338</v>
      </c>
      <c r="CE18" t="s">
        <v>338</v>
      </c>
      <c r="CF18" t="s">
        <v>339</v>
      </c>
      <c r="CG18" t="s">
        <v>339</v>
      </c>
      <c r="CH18" t="s">
        <v>339</v>
      </c>
      <c r="CI18" t="s">
        <v>347</v>
      </c>
      <c r="CJ18" t="s">
        <v>339</v>
      </c>
      <c r="CK18" t="s">
        <v>347</v>
      </c>
      <c r="CL18" t="s">
        <v>342</v>
      </c>
      <c r="CM18" t="s">
        <v>342</v>
      </c>
      <c r="CN18" t="s">
        <v>341</v>
      </c>
      <c r="CO18" t="s">
        <v>341</v>
      </c>
      <c r="CP18" t="s">
        <v>338</v>
      </c>
      <c r="CU18" t="s">
        <v>338</v>
      </c>
      <c r="CX18" t="s">
        <v>341</v>
      </c>
      <c r="CY18" t="s">
        <v>341</v>
      </c>
      <c r="CZ18" t="s">
        <v>341</v>
      </c>
      <c r="DA18" t="s">
        <v>341</v>
      </c>
      <c r="DB18" t="s">
        <v>341</v>
      </c>
      <c r="DC18" t="s">
        <v>338</v>
      </c>
      <c r="DD18" t="s">
        <v>338</v>
      </c>
      <c r="DE18" t="s">
        <v>338</v>
      </c>
      <c r="DF18" t="s">
        <v>336</v>
      </c>
      <c r="DI18" t="s">
        <v>349</v>
      </c>
      <c r="DJ18" t="s">
        <v>349</v>
      </c>
      <c r="DL18" t="s">
        <v>336</v>
      </c>
      <c r="DM18" t="s">
        <v>350</v>
      </c>
      <c r="DO18" t="s">
        <v>336</v>
      </c>
      <c r="DP18" t="s">
        <v>336</v>
      </c>
      <c r="DR18" t="s">
        <v>351</v>
      </c>
      <c r="DS18" t="s">
        <v>352</v>
      </c>
      <c r="DT18" t="s">
        <v>351</v>
      </c>
      <c r="DU18" t="s">
        <v>352</v>
      </c>
      <c r="DV18" t="s">
        <v>351</v>
      </c>
      <c r="DW18" t="s">
        <v>352</v>
      </c>
      <c r="DX18" t="s">
        <v>343</v>
      </c>
      <c r="DY18" t="s">
        <v>343</v>
      </c>
      <c r="DZ18" t="s">
        <v>339</v>
      </c>
      <c r="EA18" t="s">
        <v>353</v>
      </c>
      <c r="EB18" t="s">
        <v>339</v>
      </c>
      <c r="ED18" t="s">
        <v>339</v>
      </c>
      <c r="EE18" t="s">
        <v>353</v>
      </c>
      <c r="EF18" t="s">
        <v>339</v>
      </c>
      <c r="EH18" t="s">
        <v>347</v>
      </c>
      <c r="EI18" t="s">
        <v>354</v>
      </c>
      <c r="EJ18" t="s">
        <v>347</v>
      </c>
      <c r="EL18" t="s">
        <v>347</v>
      </c>
      <c r="EM18" t="s">
        <v>354</v>
      </c>
      <c r="EN18" t="s">
        <v>347</v>
      </c>
      <c r="ES18" t="s">
        <v>355</v>
      </c>
      <c r="ET18" t="s">
        <v>355</v>
      </c>
      <c r="FG18" t="s">
        <v>355</v>
      </c>
      <c r="FH18" t="s">
        <v>355</v>
      </c>
      <c r="FI18" t="s">
        <v>356</v>
      </c>
      <c r="FJ18" t="s">
        <v>356</v>
      </c>
      <c r="FK18" t="s">
        <v>341</v>
      </c>
      <c r="FL18" t="s">
        <v>341</v>
      </c>
      <c r="FM18" t="s">
        <v>343</v>
      </c>
      <c r="FN18" t="s">
        <v>341</v>
      </c>
      <c r="FO18" t="s">
        <v>347</v>
      </c>
      <c r="FP18" t="s">
        <v>343</v>
      </c>
      <c r="FQ18" t="s">
        <v>343</v>
      </c>
      <c r="FS18" t="s">
        <v>355</v>
      </c>
      <c r="FT18" t="s">
        <v>355</v>
      </c>
      <c r="FU18" t="s">
        <v>355</v>
      </c>
      <c r="FV18" t="s">
        <v>355</v>
      </c>
      <c r="FW18" t="s">
        <v>355</v>
      </c>
      <c r="FX18" t="s">
        <v>355</v>
      </c>
      <c r="FY18" t="s">
        <v>355</v>
      </c>
      <c r="FZ18" t="s">
        <v>357</v>
      </c>
      <c r="GA18" t="s">
        <v>358</v>
      </c>
      <c r="GB18" t="s">
        <v>358</v>
      </c>
      <c r="GC18" t="s">
        <v>358</v>
      </c>
      <c r="GD18" t="s">
        <v>355</v>
      </c>
      <c r="GE18" t="s">
        <v>355</v>
      </c>
      <c r="GF18" t="s">
        <v>355</v>
      </c>
      <c r="GG18" t="s">
        <v>355</v>
      </c>
      <c r="GH18" t="s">
        <v>355</v>
      </c>
      <c r="GI18" t="s">
        <v>355</v>
      </c>
      <c r="GJ18" t="s">
        <v>355</v>
      </c>
      <c r="GK18" t="s">
        <v>355</v>
      </c>
      <c r="GL18" t="s">
        <v>355</v>
      </c>
      <c r="GM18" t="s">
        <v>355</v>
      </c>
      <c r="GN18" t="s">
        <v>355</v>
      </c>
      <c r="GO18" t="s">
        <v>355</v>
      </c>
      <c r="GV18" t="s">
        <v>355</v>
      </c>
      <c r="GW18" t="s">
        <v>343</v>
      </c>
      <c r="GX18" t="s">
        <v>343</v>
      </c>
      <c r="GY18" t="s">
        <v>351</v>
      </c>
      <c r="GZ18" t="s">
        <v>352</v>
      </c>
      <c r="HA18" t="s">
        <v>352</v>
      </c>
      <c r="HE18" t="s">
        <v>352</v>
      </c>
      <c r="HI18" t="s">
        <v>339</v>
      </c>
      <c r="HJ18" t="s">
        <v>339</v>
      </c>
      <c r="HK18" t="s">
        <v>347</v>
      </c>
      <c r="HL18" t="s">
        <v>347</v>
      </c>
      <c r="HM18" t="s">
        <v>359</v>
      </c>
      <c r="HN18" t="s">
        <v>359</v>
      </c>
      <c r="HP18" t="s">
        <v>344</v>
      </c>
      <c r="HQ18" t="s">
        <v>344</v>
      </c>
      <c r="HR18" t="s">
        <v>341</v>
      </c>
      <c r="HS18" t="s">
        <v>341</v>
      </c>
      <c r="HT18" t="s">
        <v>341</v>
      </c>
      <c r="HU18" t="s">
        <v>341</v>
      </c>
      <c r="HV18" t="s">
        <v>341</v>
      </c>
      <c r="HW18" t="s">
        <v>343</v>
      </c>
      <c r="HX18" t="s">
        <v>343</v>
      </c>
      <c r="HY18" t="s">
        <v>343</v>
      </c>
      <c r="HZ18" t="s">
        <v>341</v>
      </c>
      <c r="IA18" t="s">
        <v>339</v>
      </c>
      <c r="IB18" t="s">
        <v>347</v>
      </c>
      <c r="IC18" t="s">
        <v>343</v>
      </c>
      <c r="ID18" t="s">
        <v>343</v>
      </c>
    </row>
    <row r="19" spans="1:238" x14ac:dyDescent="0.35">
      <c r="A19">
        <v>2</v>
      </c>
      <c r="B19">
        <v>1600207786.5999999</v>
      </c>
      <c r="C19">
        <v>273.5</v>
      </c>
      <c r="D19" t="s">
        <v>366</v>
      </c>
      <c r="E19" t="s">
        <v>367</v>
      </c>
      <c r="F19">
        <v>1600207786.5999999</v>
      </c>
      <c r="G19">
        <f t="shared" ref="G19:G30" si="0">BU19*AE19*(BQ19-BR19)/(100*$B$7*(1000-AE19*BQ19))</f>
        <v>3.1551048305076333E-3</v>
      </c>
      <c r="H19">
        <f t="shared" ref="H19:H30" si="1">BU19*AE19*(BP19-BO19*(1000-AE19*BR19)/(1000-AE19*BQ19))/(100*$B$7)</f>
        <v>17.889284973653595</v>
      </c>
      <c r="I19">
        <f t="shared" ref="I19:I30" si="2">BO19 - IF(AE19&gt;1, H19*$B$7*100/(AG19*CC19), 0)</f>
        <v>377.13198002947451</v>
      </c>
      <c r="J19">
        <f t="shared" ref="J19:J30" si="3">((P19-G19/2)*I19-H19)/(P19+G19/2)</f>
        <v>286.3746476924664</v>
      </c>
      <c r="K19">
        <f t="shared" ref="K19:K30" si="4">J19*(BV19+BW19)/1000</f>
        <v>29.066176494456343</v>
      </c>
      <c r="L19">
        <f t="shared" ref="L19:L30" si="5">(BO19 - IF(AE19&gt;1, H19*$B$7*100/(AG19*CC19), 0))*(BV19+BW19)/1000</f>
        <v>38.277776268142958</v>
      </c>
      <c r="M19">
        <f t="shared" ref="M19:M30" si="6">2/((1/O19-1/N19)+SIGN(O19)*SQRT((1/O19-1/N19)*(1/O19-1/N19) + 4*$C$7/(($C$7+1)*($C$7+1))*(2*1/O19*1/N19-1/N19*1/N19)))</f>
        <v>0.35862296980571234</v>
      </c>
      <c r="N19">
        <f t="shared" ref="N19:N30" si="7">IF(LEFT($D$7,1)&lt;&gt;"0",IF(LEFT($D$7,1)="1",3,$E$7),$D$5+$E$5*(CC19*BV19/($K$5*1000))+$F$5*(CC19*BV19/($K$5*1000))*MAX(MIN($B$7,$J$5),$I$5)*MAX(MIN($B$7,$J$5),$I$5)+$G$5*MAX(MIN($B$7,$J$5),$I$5)*(CC19*BV19/($K$5*1000))+$H$5*(CC19*BV19/($K$5*1000))*(CC19*BV19/($K$5*1000)))</f>
        <v>2.2841494210185802</v>
      </c>
      <c r="O19">
        <f t="shared" ref="O19:O30" si="8">G19*(1000-(1000*0.61365*EXP(17.502*S19/(240.97+S19))/(BV19+BW19)+BQ19)/2)/(1000*0.61365*EXP(17.502*S19/(240.97+S19))/(BV19+BW19)-BQ19)</f>
        <v>0.33002435695428017</v>
      </c>
      <c r="P19">
        <f t="shared" ref="P19:P30" si="9">1/(($C$7+1)/(M19/1.6)+1/(N19/1.37)) + $C$7/(($C$7+1)/(M19/1.6) + $C$7/(N19/1.37))</f>
        <v>0.20864431522114851</v>
      </c>
      <c r="Q19">
        <f t="shared" ref="Q19:Q30" si="10">(BK19*BM19)</f>
        <v>209.76234118104094</v>
      </c>
      <c r="R19">
        <f t="shared" ref="R19:R30" si="11">(BX19+(Q19+2*0.95*0.0000000567*(((BX19+$B$9)+273)^4-(BX19+273)^4)-44100*G19)/(1.84*29.3*N19+8*0.95*0.0000000567*(BX19+273)^3))</f>
        <v>27.67162275298687</v>
      </c>
      <c r="S19">
        <f t="shared" ref="S19:S30" si="12">($C$9*BY19+$D$9*BZ19+$E$9*R19)</f>
        <v>26.924099999999999</v>
      </c>
      <c r="T19">
        <f t="shared" ref="T19:T30" si="13">0.61365*EXP(17.502*S19/(240.97+S19))</f>
        <v>3.5632355423518058</v>
      </c>
      <c r="U19">
        <f t="shared" ref="U19:U30" si="14">(V19/W19*100)</f>
        <v>72.638043669045487</v>
      </c>
      <c r="V19">
        <f t="shared" ref="V19:V30" si="15">BQ19*(BV19+BW19)/1000</f>
        <v>2.6224701372749006</v>
      </c>
      <c r="W19">
        <f t="shared" ref="W19:W30" si="16">0.61365*EXP(17.502*BX19/(240.97+BX19))</f>
        <v>3.6103259460337855</v>
      </c>
      <c r="X19">
        <f t="shared" ref="X19:X30" si="17">(T19-BQ19*(BV19+BW19)/1000)</f>
        <v>0.9407654050769052</v>
      </c>
      <c r="Y19">
        <f t="shared" ref="Y19:Y30" si="18">(-G19*44100)</f>
        <v>-139.14012302538663</v>
      </c>
      <c r="Z19">
        <f t="shared" ref="Z19:Z30" si="19">2*29.3*N19*0.92*(BX19-S19)</f>
        <v>27.534789017819385</v>
      </c>
      <c r="AA19">
        <f t="shared" ref="AA19:AA30" si="20">2*0.95*0.0000000567*(((BX19+$B$9)+273)^4-(S19+273)^4)</f>
        <v>2.6024846536455568</v>
      </c>
      <c r="AB19">
        <f t="shared" ref="AB19:AB30" si="21">Q19+AA19+Y19+Z19</f>
        <v>100.75949182711923</v>
      </c>
      <c r="AC19">
        <v>29</v>
      </c>
      <c r="AD19">
        <v>6</v>
      </c>
      <c r="AE19">
        <f t="shared" ref="AE19:AE30" si="22">IF(AC19*$H$15&gt;=AG19,1,(AG19/(AG19-AC19*$H$15)))</f>
        <v>1.0010819166993348</v>
      </c>
      <c r="AF19">
        <f t="shared" ref="AF19:AF30" si="23">(AE19-1)*100</f>
        <v>0.10819166993347729</v>
      </c>
      <c r="AG19">
        <f t="shared" ref="AG19:AG30" si="24">MAX(0,($B$15+$C$15*CC19)/(1+$D$15*CC19)*BV19/(BX19+273)*$E$15)</f>
        <v>53666.56342791138</v>
      </c>
      <c r="AH19" t="s">
        <v>360</v>
      </c>
      <c r="AI19">
        <v>10171.5</v>
      </c>
      <c r="AJ19">
        <v>769.274</v>
      </c>
      <c r="AK19">
        <v>3827.48</v>
      </c>
      <c r="AL19">
        <f t="shared" ref="AL19:AL30" si="25">AK19-AJ19</f>
        <v>3058.2060000000001</v>
      </c>
      <c r="AM19">
        <f t="shared" ref="AM19:AM30" si="26">AL19/AK19</f>
        <v>0.79901292756591813</v>
      </c>
      <c r="AN19">
        <v>-1.49848517156175</v>
      </c>
      <c r="AO19" t="s">
        <v>368</v>
      </c>
      <c r="AP19">
        <v>10190.4</v>
      </c>
      <c r="AQ19">
        <v>1024.3488</v>
      </c>
      <c r="AR19">
        <v>1382.62</v>
      </c>
      <c r="AS19">
        <f t="shared" ref="AS19:AS30" si="27">1-AQ19/AR19</f>
        <v>0.25912484992261064</v>
      </c>
      <c r="AT19">
        <v>0.5</v>
      </c>
      <c r="AU19">
        <f t="shared" ref="AU19:AU30" si="28">BK19</f>
        <v>1093.3476001760632</v>
      </c>
      <c r="AV19">
        <f t="shared" ref="AV19:AV30" si="29">H19</f>
        <v>17.889284973653595</v>
      </c>
      <c r="AW19">
        <f t="shared" ref="AW19:AW30" si="30">AS19*AT19*AU19</f>
        <v>141.65676640443445</v>
      </c>
      <c r="AX19">
        <f t="shared" ref="AX19:AX30" si="31">BC19/AR19</f>
        <v>1</v>
      </c>
      <c r="AY19">
        <f t="shared" ref="AY19:AY30" si="32">(AV19-AN19)/AU19</f>
        <v>1.7732485206071066E-2</v>
      </c>
      <c r="AZ19">
        <f t="shared" ref="AZ19:AZ30" si="33">(AK19-AR19)/AR19</f>
        <v>1.768280510914062</v>
      </c>
      <c r="BA19" t="s">
        <v>361</v>
      </c>
      <c r="BB19">
        <v>0</v>
      </c>
      <c r="BC19">
        <f t="shared" ref="BC19:BC30" si="34">AR19-BB19</f>
        <v>1382.62</v>
      </c>
      <c r="BD19">
        <f t="shared" ref="BD19:BD30" si="35">(AR19-AQ19)/(AR19-BB19)</f>
        <v>0.25912484992261064</v>
      </c>
      <c r="BE19">
        <f t="shared" ref="BE19:BE30" si="36">(AK19-AR19)/(AK19-BB19)</f>
        <v>0.63876493149539648</v>
      </c>
      <c r="BF19">
        <f t="shared" ref="BF19:BF30" si="37">(AR19-AQ19)/(AR19-AJ19)</f>
        <v>0.58412576262011973</v>
      </c>
      <c r="BG19">
        <f t="shared" ref="BG19:BG30" si="38">(AK19-AR19)/(AK19-AJ19)</f>
        <v>0.7994425489976803</v>
      </c>
      <c r="BH19">
        <f t="shared" ref="BH19:BH30" si="39">(BD19*BB19/AQ19)</f>
        <v>0</v>
      </c>
      <c r="BI19">
        <f t="shared" ref="BI19:BI30" si="40">(1-BH19)</f>
        <v>1</v>
      </c>
      <c r="BJ19">
        <f t="shared" ref="BJ19:BJ30" si="41">$B$13*CD19+$C$13*CE19+$F$13*CP19*(1-CS19)</f>
        <v>1300.17</v>
      </c>
      <c r="BK19">
        <f t="shared" ref="BK19:BK30" si="42">BJ19*BL19</f>
        <v>1093.3476001760632</v>
      </c>
      <c r="BL19">
        <f t="shared" ref="BL19:BL30" si="43">($B$13*$D$11+$C$13*$D$11+$F$13*((DC19+CU19)/MAX(DC19+CU19+DD19, 0.1)*$I$11+DD19/MAX(DC19+CU19+DD19, 0.1)*$J$11))/($B$13+$C$13+$F$13)</f>
        <v>0.84092664818913154</v>
      </c>
      <c r="BM19">
        <f t="shared" ref="BM19:BM30" si="44">($B$13*$K$11+$C$13*$K$11+$F$13*((DC19+CU19)/MAX(DC19+CU19+DD19, 0.1)*$P$11+DD19/MAX(DC19+CU19+DD19, 0.1)*$Q$11))/($B$13+$C$13+$F$13)</f>
        <v>0.19185329637826307</v>
      </c>
      <c r="BN19">
        <v>1600207786.5999999</v>
      </c>
      <c r="BO19">
        <v>377.13200000000001</v>
      </c>
      <c r="BP19">
        <v>400.005</v>
      </c>
      <c r="BQ19">
        <v>25.837900000000001</v>
      </c>
      <c r="BR19">
        <v>22.153500000000001</v>
      </c>
      <c r="BS19">
        <v>377.86700000000002</v>
      </c>
      <c r="BT19">
        <v>25.866099999999999</v>
      </c>
      <c r="BU19">
        <v>499.97399999999999</v>
      </c>
      <c r="BV19">
        <v>101.39700000000001</v>
      </c>
      <c r="BW19">
        <v>0.10003099999999999</v>
      </c>
      <c r="BX19">
        <v>27.1477</v>
      </c>
      <c r="BY19">
        <v>26.924099999999999</v>
      </c>
      <c r="BZ19">
        <v>999.9</v>
      </c>
      <c r="CA19">
        <v>0</v>
      </c>
      <c r="CB19">
        <v>0</v>
      </c>
      <c r="CC19">
        <v>10015</v>
      </c>
      <c r="CD19">
        <v>0</v>
      </c>
      <c r="CE19">
        <v>10.087199999999999</v>
      </c>
      <c r="CF19">
        <v>-22.873100000000001</v>
      </c>
      <c r="CG19">
        <v>387.13499999999999</v>
      </c>
      <c r="CH19">
        <v>409.06799999999998</v>
      </c>
      <c r="CI19">
        <v>3.6844800000000002</v>
      </c>
      <c r="CJ19">
        <v>400.005</v>
      </c>
      <c r="CK19">
        <v>22.153500000000001</v>
      </c>
      <c r="CL19">
        <v>2.6198800000000002</v>
      </c>
      <c r="CM19">
        <v>2.2462900000000001</v>
      </c>
      <c r="CN19">
        <v>21.791</v>
      </c>
      <c r="CO19">
        <v>19.296299999999999</v>
      </c>
      <c r="CP19">
        <v>1300.17</v>
      </c>
      <c r="CQ19">
        <v>0.96899400000000002</v>
      </c>
      <c r="CR19">
        <v>3.1005999999999999E-2</v>
      </c>
      <c r="CS19">
        <v>0</v>
      </c>
      <c r="CT19">
        <v>1020.43</v>
      </c>
      <c r="CU19">
        <v>4.9998100000000001</v>
      </c>
      <c r="CV19">
        <v>13702.7</v>
      </c>
      <c r="CW19">
        <v>10978.8</v>
      </c>
      <c r="CX19">
        <v>45.811999999999998</v>
      </c>
      <c r="CY19">
        <v>47.875</v>
      </c>
      <c r="CZ19">
        <v>46.811999999999998</v>
      </c>
      <c r="DA19">
        <v>47.5</v>
      </c>
      <c r="DB19">
        <v>47.686999999999998</v>
      </c>
      <c r="DC19">
        <v>1255.01</v>
      </c>
      <c r="DD19">
        <v>40.159999999999997</v>
      </c>
      <c r="DE19">
        <v>0</v>
      </c>
      <c r="DF19">
        <v>272.799999952316</v>
      </c>
      <c r="DG19">
        <v>0</v>
      </c>
      <c r="DH19">
        <v>1024.3488</v>
      </c>
      <c r="DI19">
        <v>-31.092307642938</v>
      </c>
      <c r="DJ19">
        <v>-403.21538401627299</v>
      </c>
      <c r="DK19">
        <v>13747.768</v>
      </c>
      <c r="DL19">
        <v>15</v>
      </c>
      <c r="DM19">
        <v>1600207719.5999999</v>
      </c>
      <c r="DN19" t="s">
        <v>369</v>
      </c>
      <c r="DO19">
        <v>1600207714.5999999</v>
      </c>
      <c r="DP19">
        <v>1600207719.5999999</v>
      </c>
      <c r="DQ19">
        <v>119</v>
      </c>
      <c r="DR19">
        <v>2.1999999999999999E-2</v>
      </c>
      <c r="DS19">
        <v>-4.0000000000000001E-3</v>
      </c>
      <c r="DT19">
        <v>-0.73399999999999999</v>
      </c>
      <c r="DU19">
        <v>-2.8000000000000001E-2</v>
      </c>
      <c r="DV19">
        <v>400</v>
      </c>
      <c r="DW19">
        <v>22</v>
      </c>
      <c r="DX19">
        <v>0.03</v>
      </c>
      <c r="DY19">
        <v>0.02</v>
      </c>
      <c r="DZ19">
        <v>400.40600000000001</v>
      </c>
      <c r="EA19">
        <v>-4.9566062717772903</v>
      </c>
      <c r="EB19">
        <v>0.60379078915893503</v>
      </c>
      <c r="EC19">
        <v>0</v>
      </c>
      <c r="ED19">
        <v>379.96116129032299</v>
      </c>
      <c r="EE19">
        <v>-30.825338709678501</v>
      </c>
      <c r="EF19">
        <v>2.4047140678631602</v>
      </c>
      <c r="EG19">
        <v>0</v>
      </c>
      <c r="EH19">
        <v>22.1538731707317</v>
      </c>
      <c r="EI19">
        <v>-3.6752613240817501E-3</v>
      </c>
      <c r="EJ19">
        <v>8.4997113013915296E-4</v>
      </c>
      <c r="EK19">
        <v>1</v>
      </c>
      <c r="EL19">
        <v>25.681180487804902</v>
      </c>
      <c r="EM19">
        <v>0.76385644599304203</v>
      </c>
      <c r="EN19">
        <v>7.61405286761207E-2</v>
      </c>
      <c r="EO19">
        <v>0</v>
      </c>
      <c r="EP19">
        <v>1</v>
      </c>
      <c r="EQ19">
        <v>4</v>
      </c>
      <c r="ER19" t="s">
        <v>370</v>
      </c>
      <c r="ES19">
        <v>2.9972699999999999</v>
      </c>
      <c r="ET19">
        <v>2.6942400000000002</v>
      </c>
      <c r="EU19">
        <v>9.5160400000000006E-2</v>
      </c>
      <c r="EV19">
        <v>9.9883600000000003E-2</v>
      </c>
      <c r="EW19">
        <v>0.1144</v>
      </c>
      <c r="EX19">
        <v>0.101761</v>
      </c>
      <c r="EY19">
        <v>28249.599999999999</v>
      </c>
      <c r="EZ19">
        <v>31715</v>
      </c>
      <c r="FA19">
        <v>27300.3</v>
      </c>
      <c r="FB19">
        <v>30524.799999999999</v>
      </c>
      <c r="FC19">
        <v>33945.800000000003</v>
      </c>
      <c r="FD19">
        <v>37712.199999999997</v>
      </c>
      <c r="FE19">
        <v>40381.1</v>
      </c>
      <c r="FF19">
        <v>44948.9</v>
      </c>
      <c r="FG19">
        <v>1.86832</v>
      </c>
      <c r="FH19">
        <v>1.86127</v>
      </c>
      <c r="FI19">
        <v>-1.74716E-2</v>
      </c>
      <c r="FJ19">
        <v>0</v>
      </c>
      <c r="FK19">
        <v>27.209700000000002</v>
      </c>
      <c r="FL19">
        <v>999.9</v>
      </c>
      <c r="FM19">
        <v>38.078000000000003</v>
      </c>
      <c r="FN19">
        <v>36.326000000000001</v>
      </c>
      <c r="FO19">
        <v>22.820499999999999</v>
      </c>
      <c r="FP19">
        <v>61.816800000000001</v>
      </c>
      <c r="FQ19">
        <v>36.963099999999997</v>
      </c>
      <c r="FR19">
        <v>1</v>
      </c>
      <c r="FS19">
        <v>0.46312799999999998</v>
      </c>
      <c r="FT19">
        <v>3.8913899999999999</v>
      </c>
      <c r="FU19">
        <v>20.1554</v>
      </c>
      <c r="FV19">
        <v>5.2225299999999999</v>
      </c>
      <c r="FW19">
        <v>12.033899999999999</v>
      </c>
      <c r="FX19">
        <v>4.9603000000000002</v>
      </c>
      <c r="FY19">
        <v>3.302</v>
      </c>
      <c r="FZ19">
        <v>999.9</v>
      </c>
      <c r="GA19">
        <v>9999</v>
      </c>
      <c r="GB19">
        <v>9999</v>
      </c>
      <c r="GC19">
        <v>9999</v>
      </c>
      <c r="GD19">
        <v>1.87965</v>
      </c>
      <c r="GE19">
        <v>1.8765400000000001</v>
      </c>
      <c r="GF19">
        <v>1.87879</v>
      </c>
      <c r="GG19">
        <v>1.87866</v>
      </c>
      <c r="GH19">
        <v>1.87988</v>
      </c>
      <c r="GI19">
        <v>1.87297</v>
      </c>
      <c r="GJ19">
        <v>1.88053</v>
      </c>
      <c r="GK19">
        <v>1.87462</v>
      </c>
      <c r="GL19">
        <v>5</v>
      </c>
      <c r="GM19">
        <v>0</v>
      </c>
      <c r="GN19">
        <v>0</v>
      </c>
      <c r="GO19">
        <v>0</v>
      </c>
      <c r="GP19" t="s">
        <v>363</v>
      </c>
      <c r="GQ19" t="s">
        <v>364</v>
      </c>
      <c r="GR19" t="s">
        <v>365</v>
      </c>
      <c r="GS19" t="s">
        <v>365</v>
      </c>
      <c r="GT19" t="s">
        <v>365</v>
      </c>
      <c r="GU19" t="s">
        <v>365</v>
      </c>
      <c r="GV19">
        <v>0</v>
      </c>
      <c r="GW19">
        <v>100</v>
      </c>
      <c r="GX19">
        <v>100</v>
      </c>
      <c r="GY19">
        <v>-0.73499999999999999</v>
      </c>
      <c r="GZ19">
        <v>-2.8199999999999999E-2</v>
      </c>
      <c r="HA19">
        <v>-0.73439999999993699</v>
      </c>
      <c r="HB19">
        <v>0</v>
      </c>
      <c r="HC19">
        <v>0</v>
      </c>
      <c r="HD19">
        <v>0</v>
      </c>
      <c r="HE19">
        <v>-2.8185000000000598E-2</v>
      </c>
      <c r="HF19">
        <v>0</v>
      </c>
      <c r="HG19">
        <v>0</v>
      </c>
      <c r="HH19">
        <v>0</v>
      </c>
      <c r="HI19">
        <v>-1</v>
      </c>
      <c r="HJ19">
        <v>-1</v>
      </c>
      <c r="HK19">
        <v>-1</v>
      </c>
      <c r="HL19">
        <v>-1</v>
      </c>
      <c r="HM19">
        <v>1.2</v>
      </c>
      <c r="HN19">
        <v>1.1000000000000001</v>
      </c>
      <c r="HO19">
        <v>2</v>
      </c>
      <c r="HP19">
        <v>487.28500000000003</v>
      </c>
      <c r="HQ19">
        <v>465.85700000000003</v>
      </c>
      <c r="HR19">
        <v>22.2591</v>
      </c>
      <c r="HS19">
        <v>32.963000000000001</v>
      </c>
      <c r="HT19">
        <v>29.999500000000001</v>
      </c>
      <c r="HU19">
        <v>32.961399999999998</v>
      </c>
      <c r="HV19">
        <v>32.959800000000001</v>
      </c>
      <c r="HW19">
        <v>20.7043</v>
      </c>
      <c r="HX19">
        <v>100</v>
      </c>
      <c r="HY19">
        <v>0</v>
      </c>
      <c r="HZ19">
        <v>22.309200000000001</v>
      </c>
      <c r="IA19">
        <v>400</v>
      </c>
      <c r="IB19">
        <v>15.0398</v>
      </c>
      <c r="IC19">
        <v>103.916</v>
      </c>
      <c r="ID19">
        <v>100.389</v>
      </c>
    </row>
    <row r="20" spans="1:238" x14ac:dyDescent="0.35">
      <c r="A20">
        <v>3</v>
      </c>
      <c r="B20">
        <v>1600207907.0999999</v>
      </c>
      <c r="C20">
        <v>394</v>
      </c>
      <c r="D20" t="s">
        <v>371</v>
      </c>
      <c r="E20" t="s">
        <v>372</v>
      </c>
      <c r="F20">
        <v>1600207907.0999999</v>
      </c>
      <c r="G20">
        <f t="shared" si="0"/>
        <v>3.316701108004012E-3</v>
      </c>
      <c r="H20">
        <f t="shared" si="1"/>
        <v>16.390838144386397</v>
      </c>
      <c r="I20">
        <f t="shared" si="2"/>
        <v>378.89898165110276</v>
      </c>
      <c r="J20">
        <f t="shared" si="3"/>
        <v>302.52927900848925</v>
      </c>
      <c r="K20">
        <f t="shared" si="4"/>
        <v>30.706138542911727</v>
      </c>
      <c r="L20">
        <f t="shared" si="5"/>
        <v>38.457516120350299</v>
      </c>
      <c r="M20">
        <f t="shared" si="6"/>
        <v>0.3972880888845664</v>
      </c>
      <c r="N20">
        <f t="shared" si="7"/>
        <v>2.2818531680452363</v>
      </c>
      <c r="O20">
        <f t="shared" si="8"/>
        <v>0.36247863192181606</v>
      </c>
      <c r="P20">
        <f t="shared" si="9"/>
        <v>0.22942193660169341</v>
      </c>
      <c r="Q20">
        <f t="shared" si="10"/>
        <v>177.45108368940532</v>
      </c>
      <c r="R20">
        <f t="shared" si="11"/>
        <v>27.338768691120187</v>
      </c>
      <c r="S20">
        <f t="shared" si="12"/>
        <v>26.819099999999999</v>
      </c>
      <c r="T20">
        <f t="shared" si="13"/>
        <v>3.5413080624788029</v>
      </c>
      <c r="U20">
        <f t="shared" si="14"/>
        <v>73.321955751413682</v>
      </c>
      <c r="V20">
        <f t="shared" si="15"/>
        <v>2.6408783353679994</v>
      </c>
      <c r="W20">
        <f t="shared" si="16"/>
        <v>3.6017565384118684</v>
      </c>
      <c r="X20">
        <f t="shared" si="17"/>
        <v>0.90042972711080349</v>
      </c>
      <c r="Y20">
        <f t="shared" si="18"/>
        <v>-146.26651886297694</v>
      </c>
      <c r="Z20">
        <f t="shared" si="19"/>
        <v>35.441851109548146</v>
      </c>
      <c r="AA20">
        <f t="shared" si="20"/>
        <v>3.3507631174169061</v>
      </c>
      <c r="AB20">
        <f t="shared" si="21"/>
        <v>69.977179053393428</v>
      </c>
      <c r="AC20">
        <v>27</v>
      </c>
      <c r="AD20">
        <v>5</v>
      </c>
      <c r="AE20">
        <f t="shared" si="22"/>
        <v>1.0010085306343008</v>
      </c>
      <c r="AF20">
        <f t="shared" si="23"/>
        <v>0.10085306343008416</v>
      </c>
      <c r="AG20">
        <f t="shared" si="24"/>
        <v>53597.242181668458</v>
      </c>
      <c r="AH20" t="s">
        <v>360</v>
      </c>
      <c r="AI20">
        <v>10171.5</v>
      </c>
      <c r="AJ20">
        <v>769.274</v>
      </c>
      <c r="AK20">
        <v>3827.48</v>
      </c>
      <c r="AL20">
        <f t="shared" si="25"/>
        <v>3058.2060000000001</v>
      </c>
      <c r="AM20">
        <f t="shared" si="26"/>
        <v>0.79901292756591813</v>
      </c>
      <c r="AN20">
        <v>-1.49848517156175</v>
      </c>
      <c r="AO20" t="s">
        <v>373</v>
      </c>
      <c r="AP20">
        <v>10184.5</v>
      </c>
      <c r="AQ20">
        <v>992.59161538461501</v>
      </c>
      <c r="AR20">
        <v>1426.91</v>
      </c>
      <c r="AS20">
        <f t="shared" si="27"/>
        <v>0.30437685951838944</v>
      </c>
      <c r="AT20">
        <v>0.5</v>
      </c>
      <c r="AU20">
        <f t="shared" si="28"/>
        <v>924.93480017599063</v>
      </c>
      <c r="AV20">
        <f t="shared" si="29"/>
        <v>16.390838144386397</v>
      </c>
      <c r="AW20">
        <f t="shared" si="30"/>
        <v>140.76437486841854</v>
      </c>
      <c r="AX20">
        <f t="shared" si="31"/>
        <v>1</v>
      </c>
      <c r="AY20">
        <f t="shared" si="32"/>
        <v>1.9341172277812752E-2</v>
      </c>
      <c r="AZ20">
        <f t="shared" si="33"/>
        <v>1.6823555795390035</v>
      </c>
      <c r="BA20" t="s">
        <v>361</v>
      </c>
      <c r="BB20">
        <v>0</v>
      </c>
      <c r="BC20">
        <f t="shared" si="34"/>
        <v>1426.91</v>
      </c>
      <c r="BD20">
        <f t="shared" si="35"/>
        <v>0.30437685951838944</v>
      </c>
      <c r="BE20">
        <f t="shared" si="36"/>
        <v>0.6271933491487871</v>
      </c>
      <c r="BF20">
        <f t="shared" si="37"/>
        <v>0.66042367603869767</v>
      </c>
      <c r="BG20">
        <f t="shared" si="38"/>
        <v>0.78496020215773543</v>
      </c>
      <c r="BH20">
        <f t="shared" si="39"/>
        <v>0</v>
      </c>
      <c r="BI20">
        <f t="shared" si="40"/>
        <v>1</v>
      </c>
      <c r="BJ20">
        <f t="shared" si="41"/>
        <v>1099.9000000000001</v>
      </c>
      <c r="BK20">
        <f t="shared" si="42"/>
        <v>924.93480017599063</v>
      </c>
      <c r="BL20">
        <f t="shared" si="43"/>
        <v>0.84092626618418997</v>
      </c>
      <c r="BM20">
        <f t="shared" si="44"/>
        <v>0.19185253236837999</v>
      </c>
      <c r="BN20">
        <v>1600207907.0999999</v>
      </c>
      <c r="BO20">
        <v>378.899</v>
      </c>
      <c r="BP20">
        <v>400.05799999999999</v>
      </c>
      <c r="BQ20">
        <v>26.018999999999998</v>
      </c>
      <c r="BR20">
        <v>22.1462</v>
      </c>
      <c r="BS20">
        <v>379.65699999999998</v>
      </c>
      <c r="BT20">
        <v>26.0426</v>
      </c>
      <c r="BU20">
        <v>499.95800000000003</v>
      </c>
      <c r="BV20">
        <v>101.398</v>
      </c>
      <c r="BW20">
        <v>0.10007199999999999</v>
      </c>
      <c r="BX20">
        <v>27.107199999999999</v>
      </c>
      <c r="BY20">
        <v>26.819099999999999</v>
      </c>
      <c r="BZ20">
        <v>999.9</v>
      </c>
      <c r="CA20">
        <v>0</v>
      </c>
      <c r="CB20">
        <v>0</v>
      </c>
      <c r="CC20">
        <v>10000</v>
      </c>
      <c r="CD20">
        <v>0</v>
      </c>
      <c r="CE20">
        <v>10.048400000000001</v>
      </c>
      <c r="CF20">
        <v>-21.159199999999998</v>
      </c>
      <c r="CG20">
        <v>389.02100000000002</v>
      </c>
      <c r="CH20">
        <v>409.11799999999999</v>
      </c>
      <c r="CI20">
        <v>3.8728699999999998</v>
      </c>
      <c r="CJ20">
        <v>400.05799999999999</v>
      </c>
      <c r="CK20">
        <v>22.1462</v>
      </c>
      <c r="CL20">
        <v>2.63828</v>
      </c>
      <c r="CM20">
        <v>2.2455799999999999</v>
      </c>
      <c r="CN20">
        <v>21.9057</v>
      </c>
      <c r="CO20">
        <v>19.2912</v>
      </c>
      <c r="CP20">
        <v>1099.9000000000001</v>
      </c>
      <c r="CQ20">
        <v>0.96898200000000001</v>
      </c>
      <c r="CR20">
        <v>3.1018400000000002E-2</v>
      </c>
      <c r="CS20">
        <v>0</v>
      </c>
      <c r="CT20">
        <v>989.04200000000003</v>
      </c>
      <c r="CU20">
        <v>4.9998100000000001</v>
      </c>
      <c r="CV20">
        <v>11278.2</v>
      </c>
      <c r="CW20">
        <v>9281.1</v>
      </c>
      <c r="CX20">
        <v>46.186999999999998</v>
      </c>
      <c r="CY20">
        <v>48.25</v>
      </c>
      <c r="CZ20">
        <v>47.375</v>
      </c>
      <c r="DA20">
        <v>47.875</v>
      </c>
      <c r="DB20">
        <v>48.061999999999998</v>
      </c>
      <c r="DC20">
        <v>1060.94</v>
      </c>
      <c r="DD20">
        <v>33.96</v>
      </c>
      <c r="DE20">
        <v>0</v>
      </c>
      <c r="DF20">
        <v>119.700000047684</v>
      </c>
      <c r="DG20">
        <v>0</v>
      </c>
      <c r="DH20">
        <v>992.59161538461501</v>
      </c>
      <c r="DI20">
        <v>-34.3003076795966</v>
      </c>
      <c r="DJ20">
        <v>-384.01367507753201</v>
      </c>
      <c r="DK20">
        <v>11315.723076923099</v>
      </c>
      <c r="DL20">
        <v>15</v>
      </c>
      <c r="DM20">
        <v>1600207848.5999999</v>
      </c>
      <c r="DN20" t="s">
        <v>374</v>
      </c>
      <c r="DO20">
        <v>1600207835.0999999</v>
      </c>
      <c r="DP20">
        <v>1600207848.5999999</v>
      </c>
      <c r="DQ20">
        <v>120</v>
      </c>
      <c r="DR20">
        <v>-2.4E-2</v>
      </c>
      <c r="DS20">
        <v>5.0000000000000001E-3</v>
      </c>
      <c r="DT20">
        <v>-0.75800000000000001</v>
      </c>
      <c r="DU20">
        <v>-2.4E-2</v>
      </c>
      <c r="DV20">
        <v>400</v>
      </c>
      <c r="DW20">
        <v>22</v>
      </c>
      <c r="DX20">
        <v>0.05</v>
      </c>
      <c r="DY20">
        <v>0.02</v>
      </c>
      <c r="DZ20">
        <v>402.82587804878102</v>
      </c>
      <c r="EA20">
        <v>-33.244641114982201</v>
      </c>
      <c r="EB20">
        <v>3.9614540579717201</v>
      </c>
      <c r="EC20">
        <v>0</v>
      </c>
      <c r="ED20">
        <v>386.51677419354797</v>
      </c>
      <c r="EE20">
        <v>-82.267935483872407</v>
      </c>
      <c r="EF20">
        <v>6.3584511337258203</v>
      </c>
      <c r="EG20">
        <v>0</v>
      </c>
      <c r="EH20">
        <v>22.146492682926802</v>
      </c>
      <c r="EI20">
        <v>-5.3728222992270797E-4</v>
      </c>
      <c r="EJ20">
        <v>4.7389936355864598E-4</v>
      </c>
      <c r="EK20">
        <v>1</v>
      </c>
      <c r="EL20">
        <v>25.723158536585402</v>
      </c>
      <c r="EM20">
        <v>1.90175331010459</v>
      </c>
      <c r="EN20">
        <v>0.188083224930608</v>
      </c>
      <c r="EO20">
        <v>0</v>
      </c>
      <c r="EP20">
        <v>1</v>
      </c>
      <c r="EQ20">
        <v>4</v>
      </c>
      <c r="ER20" t="s">
        <v>370</v>
      </c>
      <c r="ES20">
        <v>2.99722</v>
      </c>
      <c r="ET20">
        <v>2.69428</v>
      </c>
      <c r="EU20">
        <v>9.5515299999999997E-2</v>
      </c>
      <c r="EV20">
        <v>9.9891300000000002E-2</v>
      </c>
      <c r="EW20">
        <v>0.11494699999999999</v>
      </c>
      <c r="EX20">
        <v>0.10173599999999999</v>
      </c>
      <c r="EY20">
        <v>28236.6</v>
      </c>
      <c r="EZ20">
        <v>31713.3</v>
      </c>
      <c r="FA20">
        <v>27298.7</v>
      </c>
      <c r="FB20">
        <v>30523.599999999999</v>
      </c>
      <c r="FC20">
        <v>33922.800000000003</v>
      </c>
      <c r="FD20">
        <v>37711.699999999997</v>
      </c>
      <c r="FE20">
        <v>40378.9</v>
      </c>
      <c r="FF20">
        <v>44947.1</v>
      </c>
      <c r="FG20">
        <v>1.8713200000000001</v>
      </c>
      <c r="FH20">
        <v>1.8604700000000001</v>
      </c>
      <c r="FI20">
        <v>-2.7790700000000002E-2</v>
      </c>
      <c r="FJ20">
        <v>0</v>
      </c>
      <c r="FK20">
        <v>27.273499999999999</v>
      </c>
      <c r="FL20">
        <v>999.9</v>
      </c>
      <c r="FM20">
        <v>38.158000000000001</v>
      </c>
      <c r="FN20">
        <v>36.345999999999997</v>
      </c>
      <c r="FO20">
        <v>22.8934</v>
      </c>
      <c r="FP20">
        <v>61.806800000000003</v>
      </c>
      <c r="FQ20">
        <v>36.859000000000002</v>
      </c>
      <c r="FR20">
        <v>1</v>
      </c>
      <c r="FS20">
        <v>0.46537899999999999</v>
      </c>
      <c r="FT20">
        <v>3.7109200000000002</v>
      </c>
      <c r="FU20">
        <v>20.1617</v>
      </c>
      <c r="FV20">
        <v>5.2229799999999997</v>
      </c>
      <c r="FW20">
        <v>12.033899999999999</v>
      </c>
      <c r="FX20">
        <v>4.9598500000000003</v>
      </c>
      <c r="FY20">
        <v>3.302</v>
      </c>
      <c r="FZ20">
        <v>999.9</v>
      </c>
      <c r="GA20">
        <v>9999</v>
      </c>
      <c r="GB20">
        <v>9999</v>
      </c>
      <c r="GC20">
        <v>9999</v>
      </c>
      <c r="GD20">
        <v>1.87965</v>
      </c>
      <c r="GE20">
        <v>1.8765400000000001</v>
      </c>
      <c r="GF20">
        <v>1.8788100000000001</v>
      </c>
      <c r="GG20">
        <v>1.8786400000000001</v>
      </c>
      <c r="GH20">
        <v>1.87988</v>
      </c>
      <c r="GI20">
        <v>1.873</v>
      </c>
      <c r="GJ20">
        <v>1.8805099999999999</v>
      </c>
      <c r="GK20">
        <v>1.8746100000000001</v>
      </c>
      <c r="GL20">
        <v>5</v>
      </c>
      <c r="GM20">
        <v>0</v>
      </c>
      <c r="GN20">
        <v>0</v>
      </c>
      <c r="GO20">
        <v>0</v>
      </c>
      <c r="GP20" t="s">
        <v>363</v>
      </c>
      <c r="GQ20" t="s">
        <v>364</v>
      </c>
      <c r="GR20" t="s">
        <v>365</v>
      </c>
      <c r="GS20" t="s">
        <v>365</v>
      </c>
      <c r="GT20" t="s">
        <v>365</v>
      </c>
      <c r="GU20" t="s">
        <v>365</v>
      </c>
      <c r="GV20">
        <v>0</v>
      </c>
      <c r="GW20">
        <v>100</v>
      </c>
      <c r="GX20">
        <v>100</v>
      </c>
      <c r="GY20">
        <v>-0.75800000000000001</v>
      </c>
      <c r="GZ20">
        <v>-2.3599999999999999E-2</v>
      </c>
      <c r="HA20">
        <v>-0.75804999999996903</v>
      </c>
      <c r="HB20">
        <v>0</v>
      </c>
      <c r="HC20">
        <v>0</v>
      </c>
      <c r="HD20">
        <v>0</v>
      </c>
      <c r="HE20">
        <v>-2.3566666666667398E-2</v>
      </c>
      <c r="HF20">
        <v>0</v>
      </c>
      <c r="HG20">
        <v>0</v>
      </c>
      <c r="HH20">
        <v>0</v>
      </c>
      <c r="HI20">
        <v>-1</v>
      </c>
      <c r="HJ20">
        <v>-1</v>
      </c>
      <c r="HK20">
        <v>-1</v>
      </c>
      <c r="HL20">
        <v>-1</v>
      </c>
      <c r="HM20">
        <v>1.2</v>
      </c>
      <c r="HN20">
        <v>1</v>
      </c>
      <c r="HO20">
        <v>2</v>
      </c>
      <c r="HP20">
        <v>489.36700000000002</v>
      </c>
      <c r="HQ20">
        <v>465.44600000000003</v>
      </c>
      <c r="HR20">
        <v>22.3765</v>
      </c>
      <c r="HS20">
        <v>33.016100000000002</v>
      </c>
      <c r="HT20">
        <v>30.0001</v>
      </c>
      <c r="HU20">
        <v>32.9696</v>
      </c>
      <c r="HV20">
        <v>32.974400000000003</v>
      </c>
      <c r="HW20">
        <v>20.706700000000001</v>
      </c>
      <c r="HX20">
        <v>100</v>
      </c>
      <c r="HY20">
        <v>0</v>
      </c>
      <c r="HZ20">
        <v>22.4131</v>
      </c>
      <c r="IA20">
        <v>400</v>
      </c>
      <c r="IB20">
        <v>15.0398</v>
      </c>
      <c r="IC20">
        <v>103.91</v>
      </c>
      <c r="ID20">
        <v>100.38500000000001</v>
      </c>
    </row>
    <row r="21" spans="1:238" x14ac:dyDescent="0.35">
      <c r="A21">
        <v>4</v>
      </c>
      <c r="B21">
        <v>1600208027.5999999</v>
      </c>
      <c r="C21">
        <v>514.5</v>
      </c>
      <c r="D21" t="s">
        <v>375</v>
      </c>
      <c r="E21" t="s">
        <v>376</v>
      </c>
      <c r="F21">
        <v>1600208027.5999999</v>
      </c>
      <c r="G21">
        <f t="shared" si="0"/>
        <v>2.8396918760113213E-3</v>
      </c>
      <c r="H21">
        <f t="shared" si="1"/>
        <v>17.282684748154505</v>
      </c>
      <c r="I21">
        <f t="shared" si="2"/>
        <v>377.95398064326673</v>
      </c>
      <c r="J21">
        <f t="shared" si="3"/>
        <v>281.64148778593227</v>
      </c>
      <c r="K21">
        <f t="shared" si="4"/>
        <v>28.587182179209353</v>
      </c>
      <c r="L21">
        <f t="shared" si="5"/>
        <v>38.363095525964319</v>
      </c>
      <c r="M21">
        <f t="shared" si="6"/>
        <v>0.3229445970697854</v>
      </c>
      <c r="N21">
        <f t="shared" si="7"/>
        <v>2.2814329166292051</v>
      </c>
      <c r="O21">
        <f t="shared" si="8"/>
        <v>0.2995288361538877</v>
      </c>
      <c r="P21">
        <f t="shared" si="9"/>
        <v>0.1891676578418372</v>
      </c>
      <c r="Q21">
        <f t="shared" si="10"/>
        <v>145.21850112206619</v>
      </c>
      <c r="R21">
        <f t="shared" si="11"/>
        <v>27.230554694087839</v>
      </c>
      <c r="S21">
        <f t="shared" si="12"/>
        <v>26.699300000000001</v>
      </c>
      <c r="T21">
        <f t="shared" si="13"/>
        <v>3.5164338125730481</v>
      </c>
      <c r="U21">
        <f t="shared" si="14"/>
        <v>71.822235819783813</v>
      </c>
      <c r="V21">
        <f t="shared" si="15"/>
        <v>2.5830540591524001</v>
      </c>
      <c r="W21">
        <f t="shared" si="16"/>
        <v>3.5964545376083716</v>
      </c>
      <c r="X21">
        <f t="shared" si="17"/>
        <v>0.93337975342064805</v>
      </c>
      <c r="Y21">
        <f t="shared" si="18"/>
        <v>-125.23041173209927</v>
      </c>
      <c r="Z21">
        <f t="shared" si="19"/>
        <v>47.083102844422847</v>
      </c>
      <c r="AA21">
        <f t="shared" si="20"/>
        <v>4.4489523158964897</v>
      </c>
      <c r="AB21">
        <f t="shared" si="21"/>
        <v>71.520144550286261</v>
      </c>
      <c r="AC21">
        <v>26</v>
      </c>
      <c r="AD21">
        <v>5</v>
      </c>
      <c r="AE21">
        <f t="shared" si="22"/>
        <v>1.0009713126868363</v>
      </c>
      <c r="AF21">
        <f t="shared" si="23"/>
        <v>9.7131268683625649E-2</v>
      </c>
      <c r="AG21">
        <f t="shared" si="24"/>
        <v>53587.798208682769</v>
      </c>
      <c r="AH21" t="s">
        <v>360</v>
      </c>
      <c r="AI21">
        <v>10171.5</v>
      </c>
      <c r="AJ21">
        <v>769.274</v>
      </c>
      <c r="AK21">
        <v>3827.48</v>
      </c>
      <c r="AL21">
        <f t="shared" si="25"/>
        <v>3058.2060000000001</v>
      </c>
      <c r="AM21">
        <f t="shared" si="26"/>
        <v>0.79901292756591813</v>
      </c>
      <c r="AN21">
        <v>-1.49848517156175</v>
      </c>
      <c r="AO21" t="s">
        <v>377</v>
      </c>
      <c r="AP21">
        <v>10180</v>
      </c>
      <c r="AQ21">
        <v>986.31876923076902</v>
      </c>
      <c r="AR21">
        <v>1564.31</v>
      </c>
      <c r="AS21">
        <f t="shared" si="27"/>
        <v>0.3694863746758833</v>
      </c>
      <c r="AT21">
        <v>0.5</v>
      </c>
      <c r="AU21">
        <f t="shared" si="28"/>
        <v>756.94140017566122</v>
      </c>
      <c r="AV21">
        <f t="shared" si="29"/>
        <v>17.282684748154505</v>
      </c>
      <c r="AW21">
        <f t="shared" si="30"/>
        <v>139.83976689649603</v>
      </c>
      <c r="AX21">
        <f t="shared" si="31"/>
        <v>1</v>
      </c>
      <c r="AY21">
        <f t="shared" si="32"/>
        <v>2.4811920599610172E-2</v>
      </c>
      <c r="AZ21">
        <f t="shared" si="33"/>
        <v>1.4467528814621144</v>
      </c>
      <c r="BA21" t="s">
        <v>361</v>
      </c>
      <c r="BB21">
        <v>0</v>
      </c>
      <c r="BC21">
        <f t="shared" si="34"/>
        <v>1564.31</v>
      </c>
      <c r="BD21">
        <f t="shared" si="35"/>
        <v>0.36948637467588324</v>
      </c>
      <c r="BE21">
        <f t="shared" si="36"/>
        <v>0.59129505575470021</v>
      </c>
      <c r="BF21">
        <f t="shared" si="37"/>
        <v>0.7270000739202136</v>
      </c>
      <c r="BG21">
        <f t="shared" si="38"/>
        <v>0.74003190105571692</v>
      </c>
      <c r="BH21">
        <f t="shared" si="39"/>
        <v>0</v>
      </c>
      <c r="BI21">
        <f t="shared" si="40"/>
        <v>1</v>
      </c>
      <c r="BJ21">
        <f t="shared" si="41"/>
        <v>900.13</v>
      </c>
      <c r="BK21">
        <f t="shared" si="42"/>
        <v>756.94140017566122</v>
      </c>
      <c r="BL21">
        <f t="shared" si="43"/>
        <v>0.84092453331814432</v>
      </c>
      <c r="BM21">
        <f t="shared" si="44"/>
        <v>0.19184906663628881</v>
      </c>
      <c r="BN21">
        <v>1600208027.5999999</v>
      </c>
      <c r="BO21">
        <v>377.95400000000001</v>
      </c>
      <c r="BP21">
        <v>399.959</v>
      </c>
      <c r="BQ21">
        <v>25.4483</v>
      </c>
      <c r="BR21">
        <v>22.131</v>
      </c>
      <c r="BS21">
        <v>378.68900000000002</v>
      </c>
      <c r="BT21">
        <v>25.473199999999999</v>
      </c>
      <c r="BU21">
        <v>500.04599999999999</v>
      </c>
      <c r="BV21">
        <v>101.402</v>
      </c>
      <c r="BW21">
        <v>0.10002800000000001</v>
      </c>
      <c r="BX21">
        <v>27.082100000000001</v>
      </c>
      <c r="BY21">
        <v>26.699300000000001</v>
      </c>
      <c r="BZ21">
        <v>999.9</v>
      </c>
      <c r="CA21">
        <v>0</v>
      </c>
      <c r="CB21">
        <v>0</v>
      </c>
      <c r="CC21">
        <v>9996.8799999999992</v>
      </c>
      <c r="CD21">
        <v>0</v>
      </c>
      <c r="CE21">
        <v>9.92089</v>
      </c>
      <c r="CF21">
        <v>-22.005400000000002</v>
      </c>
      <c r="CG21">
        <v>387.82299999999998</v>
      </c>
      <c r="CH21">
        <v>409.01100000000002</v>
      </c>
      <c r="CI21">
        <v>3.3172600000000001</v>
      </c>
      <c r="CJ21">
        <v>399.959</v>
      </c>
      <c r="CK21">
        <v>22.131</v>
      </c>
      <c r="CL21">
        <v>2.5805099999999999</v>
      </c>
      <c r="CM21">
        <v>2.2441300000000002</v>
      </c>
      <c r="CN21">
        <v>21.543399999999998</v>
      </c>
      <c r="CO21">
        <v>19.280899999999999</v>
      </c>
      <c r="CP21">
        <v>900.13</v>
      </c>
      <c r="CQ21">
        <v>0.96900900000000001</v>
      </c>
      <c r="CR21">
        <v>3.0990799999999999E-2</v>
      </c>
      <c r="CS21">
        <v>0</v>
      </c>
      <c r="CT21">
        <v>984.12</v>
      </c>
      <c r="CU21">
        <v>4.9998100000000001</v>
      </c>
      <c r="CV21">
        <v>9216.98</v>
      </c>
      <c r="CW21">
        <v>7587.81</v>
      </c>
      <c r="CX21">
        <v>46.311999999999998</v>
      </c>
      <c r="CY21">
        <v>48.625</v>
      </c>
      <c r="CZ21">
        <v>47.686999999999998</v>
      </c>
      <c r="DA21">
        <v>48.25</v>
      </c>
      <c r="DB21">
        <v>48.311999999999998</v>
      </c>
      <c r="DC21">
        <v>867.39</v>
      </c>
      <c r="DD21">
        <v>27.74</v>
      </c>
      <c r="DE21">
        <v>0</v>
      </c>
      <c r="DF21">
        <v>119.80000019073501</v>
      </c>
      <c r="DG21">
        <v>0</v>
      </c>
      <c r="DH21">
        <v>986.31876923076902</v>
      </c>
      <c r="DI21">
        <v>-15.621333341251001</v>
      </c>
      <c r="DJ21">
        <v>-139.465299140453</v>
      </c>
      <c r="DK21">
        <v>9230.90769230769</v>
      </c>
      <c r="DL21">
        <v>15</v>
      </c>
      <c r="DM21">
        <v>1600207961.5999999</v>
      </c>
      <c r="DN21" t="s">
        <v>378</v>
      </c>
      <c r="DO21">
        <v>1600207955.5999999</v>
      </c>
      <c r="DP21">
        <v>1600207961.5999999</v>
      </c>
      <c r="DQ21">
        <v>121</v>
      </c>
      <c r="DR21">
        <v>2.3E-2</v>
      </c>
      <c r="DS21">
        <v>-1E-3</v>
      </c>
      <c r="DT21">
        <v>-0.73499999999999999</v>
      </c>
      <c r="DU21">
        <v>-2.5000000000000001E-2</v>
      </c>
      <c r="DV21">
        <v>400</v>
      </c>
      <c r="DW21">
        <v>22</v>
      </c>
      <c r="DX21">
        <v>0.03</v>
      </c>
      <c r="DY21">
        <v>0.02</v>
      </c>
      <c r="DZ21">
        <v>400.54231707317098</v>
      </c>
      <c r="EA21">
        <v>-6.6416864111496903</v>
      </c>
      <c r="EB21">
        <v>0.80112732884703297</v>
      </c>
      <c r="EC21">
        <v>0</v>
      </c>
      <c r="ED21">
        <v>381.27558064516103</v>
      </c>
      <c r="EE21">
        <v>-35.847822580646501</v>
      </c>
      <c r="EF21">
        <v>2.7883476523907702</v>
      </c>
      <c r="EG21">
        <v>0</v>
      </c>
      <c r="EH21">
        <v>22.132265853658499</v>
      </c>
      <c r="EI21">
        <v>-1.2815331009822599E-3</v>
      </c>
      <c r="EJ21">
        <v>7.9560063400465903E-4</v>
      </c>
      <c r="EK21">
        <v>1</v>
      </c>
      <c r="EL21">
        <v>25.2822268292683</v>
      </c>
      <c r="EM21">
        <v>0.82190383275263101</v>
      </c>
      <c r="EN21">
        <v>8.1642940711339207E-2</v>
      </c>
      <c r="EO21">
        <v>0</v>
      </c>
      <c r="EP21">
        <v>1</v>
      </c>
      <c r="EQ21">
        <v>4</v>
      </c>
      <c r="ER21" t="s">
        <v>370</v>
      </c>
      <c r="ES21">
        <v>2.99742</v>
      </c>
      <c r="ET21">
        <v>2.6942400000000002</v>
      </c>
      <c r="EU21">
        <v>9.5317499999999999E-2</v>
      </c>
      <c r="EV21">
        <v>9.9869299999999994E-2</v>
      </c>
      <c r="EW21">
        <v>0.113173</v>
      </c>
      <c r="EX21">
        <v>0.101684</v>
      </c>
      <c r="EY21">
        <v>28241.200000000001</v>
      </c>
      <c r="EZ21">
        <v>31711.200000000001</v>
      </c>
      <c r="FA21">
        <v>27297.3</v>
      </c>
      <c r="FB21">
        <v>30521</v>
      </c>
      <c r="FC21">
        <v>33989.4</v>
      </c>
      <c r="FD21">
        <v>37710.9</v>
      </c>
      <c r="FE21">
        <v>40376.9</v>
      </c>
      <c r="FF21">
        <v>44943.6</v>
      </c>
      <c r="FG21">
        <v>1.8729499999999999</v>
      </c>
      <c r="FH21">
        <v>1.85995</v>
      </c>
      <c r="FI21">
        <v>-3.62508E-2</v>
      </c>
      <c r="FJ21">
        <v>0</v>
      </c>
      <c r="FK21">
        <v>27.292100000000001</v>
      </c>
      <c r="FL21">
        <v>999.9</v>
      </c>
      <c r="FM21">
        <v>38.207000000000001</v>
      </c>
      <c r="FN21">
        <v>36.345999999999997</v>
      </c>
      <c r="FO21">
        <v>22.920400000000001</v>
      </c>
      <c r="FP21">
        <v>61.836799999999997</v>
      </c>
      <c r="FQ21">
        <v>37.0152</v>
      </c>
      <c r="FR21">
        <v>1</v>
      </c>
      <c r="FS21">
        <v>0.47232200000000002</v>
      </c>
      <c r="FT21">
        <v>4.2010399999999999</v>
      </c>
      <c r="FU21">
        <v>20.152000000000001</v>
      </c>
      <c r="FV21">
        <v>5.2225299999999999</v>
      </c>
      <c r="FW21">
        <v>12.033899999999999</v>
      </c>
      <c r="FX21">
        <v>4.9596999999999998</v>
      </c>
      <c r="FY21">
        <v>3.3018999999999998</v>
      </c>
      <c r="FZ21">
        <v>999.9</v>
      </c>
      <c r="GA21">
        <v>9999</v>
      </c>
      <c r="GB21">
        <v>9999</v>
      </c>
      <c r="GC21">
        <v>9999</v>
      </c>
      <c r="GD21">
        <v>1.8796600000000001</v>
      </c>
      <c r="GE21">
        <v>1.87653</v>
      </c>
      <c r="GF21">
        <v>1.8787799999999999</v>
      </c>
      <c r="GG21">
        <v>1.87866</v>
      </c>
      <c r="GH21">
        <v>1.87988</v>
      </c>
      <c r="GI21">
        <v>1.8729899999999999</v>
      </c>
      <c r="GJ21">
        <v>1.88049</v>
      </c>
      <c r="GK21">
        <v>1.8746100000000001</v>
      </c>
      <c r="GL21">
        <v>5</v>
      </c>
      <c r="GM21">
        <v>0</v>
      </c>
      <c r="GN21">
        <v>0</v>
      </c>
      <c r="GO21">
        <v>0</v>
      </c>
      <c r="GP21" t="s">
        <v>363</v>
      </c>
      <c r="GQ21" t="s">
        <v>364</v>
      </c>
      <c r="GR21" t="s">
        <v>365</v>
      </c>
      <c r="GS21" t="s">
        <v>365</v>
      </c>
      <c r="GT21" t="s">
        <v>365</v>
      </c>
      <c r="GU21" t="s">
        <v>365</v>
      </c>
      <c r="GV21">
        <v>0</v>
      </c>
      <c r="GW21">
        <v>100</v>
      </c>
      <c r="GX21">
        <v>100</v>
      </c>
      <c r="GY21">
        <v>-0.73499999999999999</v>
      </c>
      <c r="GZ21">
        <v>-2.4899999999999999E-2</v>
      </c>
      <c r="HA21">
        <v>-0.73525000000000795</v>
      </c>
      <c r="HB21">
        <v>0</v>
      </c>
      <c r="HC21">
        <v>0</v>
      </c>
      <c r="HD21">
        <v>0</v>
      </c>
      <c r="HE21">
        <v>-2.4945000000002399E-2</v>
      </c>
      <c r="HF21">
        <v>0</v>
      </c>
      <c r="HG21">
        <v>0</v>
      </c>
      <c r="HH21">
        <v>0</v>
      </c>
      <c r="HI21">
        <v>-1</v>
      </c>
      <c r="HJ21">
        <v>-1</v>
      </c>
      <c r="HK21">
        <v>-1</v>
      </c>
      <c r="HL21">
        <v>-1</v>
      </c>
      <c r="HM21">
        <v>1.2</v>
      </c>
      <c r="HN21">
        <v>1.1000000000000001</v>
      </c>
      <c r="HO21">
        <v>2</v>
      </c>
      <c r="HP21">
        <v>490.62700000000001</v>
      </c>
      <c r="HQ21">
        <v>465.29399999999998</v>
      </c>
      <c r="HR21">
        <v>22.009</v>
      </c>
      <c r="HS21">
        <v>33.0625</v>
      </c>
      <c r="HT21">
        <v>29.999700000000001</v>
      </c>
      <c r="HU21">
        <v>32.99</v>
      </c>
      <c r="HV21">
        <v>32.999099999999999</v>
      </c>
      <c r="HW21">
        <v>20.706700000000001</v>
      </c>
      <c r="HX21">
        <v>100</v>
      </c>
      <c r="HY21">
        <v>0</v>
      </c>
      <c r="HZ21">
        <v>22.063199999999998</v>
      </c>
      <c r="IA21">
        <v>400</v>
      </c>
      <c r="IB21">
        <v>15.0398</v>
      </c>
      <c r="IC21">
        <v>103.904</v>
      </c>
      <c r="ID21">
        <v>100.377</v>
      </c>
    </row>
    <row r="22" spans="1:238" x14ac:dyDescent="0.35">
      <c r="A22">
        <v>5</v>
      </c>
      <c r="B22">
        <v>1600208148.5</v>
      </c>
      <c r="C22">
        <v>635.40000009536698</v>
      </c>
      <c r="D22" t="s">
        <v>379</v>
      </c>
      <c r="E22" t="s">
        <v>380</v>
      </c>
      <c r="F22">
        <v>1600208148.5</v>
      </c>
      <c r="G22">
        <f t="shared" si="0"/>
        <v>2.9193216967017491E-3</v>
      </c>
      <c r="H22">
        <f t="shared" si="1"/>
        <v>16.021460969252498</v>
      </c>
      <c r="I22">
        <f t="shared" si="2"/>
        <v>379.498982039179</v>
      </c>
      <c r="J22">
        <f t="shared" si="3"/>
        <v>296.89567629268663</v>
      </c>
      <c r="K22">
        <f t="shared" si="4"/>
        <v>30.135197648035316</v>
      </c>
      <c r="L22">
        <f t="shared" si="5"/>
        <v>38.519512893494337</v>
      </c>
      <c r="M22">
        <f t="shared" si="6"/>
        <v>0.35362205201407143</v>
      </c>
      <c r="N22">
        <f t="shared" si="7"/>
        <v>2.2803565620734823</v>
      </c>
      <c r="O22">
        <f t="shared" si="8"/>
        <v>0.32573993230116288</v>
      </c>
      <c r="P22">
        <f t="shared" si="9"/>
        <v>0.20590904463621218</v>
      </c>
      <c r="Q22">
        <f t="shared" si="10"/>
        <v>112.91713710307407</v>
      </c>
      <c r="R22">
        <f t="shared" si="11"/>
        <v>26.835401797160369</v>
      </c>
      <c r="S22">
        <f t="shared" si="12"/>
        <v>26.495699999999999</v>
      </c>
      <c r="T22">
        <f t="shared" si="13"/>
        <v>3.474509845412816</v>
      </c>
      <c r="U22">
        <f t="shared" si="14"/>
        <v>72.620296882553319</v>
      </c>
      <c r="V22">
        <f t="shared" si="15"/>
        <v>2.5920301432049997</v>
      </c>
      <c r="W22">
        <f t="shared" si="16"/>
        <v>3.5692915816593458</v>
      </c>
      <c r="X22">
        <f t="shared" si="17"/>
        <v>0.88247970220781635</v>
      </c>
      <c r="Y22">
        <f t="shared" si="18"/>
        <v>-128.74208682454713</v>
      </c>
      <c r="Z22">
        <f t="shared" si="19"/>
        <v>56.219813994241406</v>
      </c>
      <c r="AA22">
        <f t="shared" si="20"/>
        <v>5.3059626237284219</v>
      </c>
      <c r="AB22">
        <f t="shared" si="21"/>
        <v>45.700826896496764</v>
      </c>
      <c r="AC22">
        <v>26</v>
      </c>
      <c r="AD22">
        <v>5</v>
      </c>
      <c r="AE22">
        <f t="shared" si="22"/>
        <v>1.0009715460322257</v>
      </c>
      <c r="AF22">
        <f t="shared" si="23"/>
        <v>9.715460322257119E-2</v>
      </c>
      <c r="AG22">
        <f t="shared" si="24"/>
        <v>53574.940010235608</v>
      </c>
      <c r="AH22" t="s">
        <v>360</v>
      </c>
      <c r="AI22">
        <v>10171.5</v>
      </c>
      <c r="AJ22">
        <v>769.274</v>
      </c>
      <c r="AK22">
        <v>3827.48</v>
      </c>
      <c r="AL22">
        <f t="shared" si="25"/>
        <v>3058.2060000000001</v>
      </c>
      <c r="AM22">
        <f t="shared" si="26"/>
        <v>0.79901292756591813</v>
      </c>
      <c r="AN22">
        <v>-1.49848517156175</v>
      </c>
      <c r="AO22" t="s">
        <v>381</v>
      </c>
      <c r="AP22">
        <v>10176.799999999999</v>
      </c>
      <c r="AQ22">
        <v>1014.57538461538</v>
      </c>
      <c r="AR22">
        <v>1837.74</v>
      </c>
      <c r="AS22">
        <f t="shared" si="27"/>
        <v>0.44792223893729255</v>
      </c>
      <c r="AT22">
        <v>0.5</v>
      </c>
      <c r="AU22">
        <f t="shared" si="28"/>
        <v>588.5753955550507</v>
      </c>
      <c r="AV22">
        <f t="shared" si="29"/>
        <v>16.021460969252498</v>
      </c>
      <c r="AW22">
        <f t="shared" si="30"/>
        <v>131.81800448021045</v>
      </c>
      <c r="AX22">
        <f t="shared" si="31"/>
        <v>1</v>
      </c>
      <c r="AY22">
        <f t="shared" si="32"/>
        <v>2.9766698154774583E-2</v>
      </c>
      <c r="AZ22">
        <f t="shared" si="33"/>
        <v>1.0827102854593142</v>
      </c>
      <c r="BA22" t="s">
        <v>361</v>
      </c>
      <c r="BB22">
        <v>0</v>
      </c>
      <c r="BC22">
        <f t="shared" si="34"/>
        <v>1837.74</v>
      </c>
      <c r="BD22">
        <f t="shared" si="35"/>
        <v>0.44792223893729255</v>
      </c>
      <c r="BE22">
        <f t="shared" si="36"/>
        <v>0.51985640682642364</v>
      </c>
      <c r="BF22">
        <f t="shared" si="37"/>
        <v>0.77041722935930579</v>
      </c>
      <c r="BG22">
        <f t="shared" si="38"/>
        <v>0.6506232739063359</v>
      </c>
      <c r="BH22">
        <f t="shared" si="39"/>
        <v>0</v>
      </c>
      <c r="BI22">
        <f t="shared" si="40"/>
        <v>1</v>
      </c>
      <c r="BJ22">
        <f t="shared" si="41"/>
        <v>699.91499999999996</v>
      </c>
      <c r="BK22">
        <f t="shared" si="42"/>
        <v>588.5753955550507</v>
      </c>
      <c r="BL22">
        <f t="shared" si="43"/>
        <v>0.84092410586292732</v>
      </c>
      <c r="BM22">
        <f t="shared" si="44"/>
        <v>0.19184821172585473</v>
      </c>
      <c r="BN22">
        <v>1600208148.5</v>
      </c>
      <c r="BO22">
        <v>379.49900000000002</v>
      </c>
      <c r="BP22">
        <v>400.036</v>
      </c>
      <c r="BQ22">
        <v>25.536999999999999</v>
      </c>
      <c r="BR22">
        <v>22.1266</v>
      </c>
      <c r="BS22">
        <v>380.24599999999998</v>
      </c>
      <c r="BT22">
        <v>25.560700000000001</v>
      </c>
      <c r="BU22">
        <v>499.98899999999998</v>
      </c>
      <c r="BV22">
        <v>101.401</v>
      </c>
      <c r="BW22">
        <v>9.9964999999999998E-2</v>
      </c>
      <c r="BX22">
        <v>26.952999999999999</v>
      </c>
      <c r="BY22">
        <v>26.495699999999999</v>
      </c>
      <c r="BZ22">
        <v>999.9</v>
      </c>
      <c r="CA22">
        <v>0</v>
      </c>
      <c r="CB22">
        <v>0</v>
      </c>
      <c r="CC22">
        <v>9990</v>
      </c>
      <c r="CD22">
        <v>0</v>
      </c>
      <c r="CE22">
        <v>9.9638399999999994</v>
      </c>
      <c r="CF22">
        <v>-20.536899999999999</v>
      </c>
      <c r="CG22">
        <v>389.44400000000002</v>
      </c>
      <c r="CH22">
        <v>409.08699999999999</v>
      </c>
      <c r="CI22">
        <v>3.4104399999999999</v>
      </c>
      <c r="CJ22">
        <v>400.036</v>
      </c>
      <c r="CK22">
        <v>22.1266</v>
      </c>
      <c r="CL22">
        <v>2.58948</v>
      </c>
      <c r="CM22">
        <v>2.2436600000000002</v>
      </c>
      <c r="CN22">
        <v>21.600100000000001</v>
      </c>
      <c r="CO22">
        <v>19.2775</v>
      </c>
      <c r="CP22">
        <v>699.91499999999996</v>
      </c>
      <c r="CQ22">
        <v>0.96898099999999998</v>
      </c>
      <c r="CR22">
        <v>3.10192E-2</v>
      </c>
      <c r="CS22">
        <v>0</v>
      </c>
      <c r="CT22">
        <v>1010.83</v>
      </c>
      <c r="CU22">
        <v>4.9998100000000001</v>
      </c>
      <c r="CV22">
        <v>7382.63</v>
      </c>
      <c r="CW22">
        <v>5890.59</v>
      </c>
      <c r="CX22">
        <v>46.375</v>
      </c>
      <c r="CY22">
        <v>48.875</v>
      </c>
      <c r="CZ22">
        <v>47.875</v>
      </c>
      <c r="DA22">
        <v>48.5</v>
      </c>
      <c r="DB22">
        <v>48.375</v>
      </c>
      <c r="DC22">
        <v>673.36</v>
      </c>
      <c r="DD22">
        <v>21.56</v>
      </c>
      <c r="DE22">
        <v>0</v>
      </c>
      <c r="DF22">
        <v>120.799999952316</v>
      </c>
      <c r="DG22">
        <v>0</v>
      </c>
      <c r="DH22">
        <v>1014.57538461538</v>
      </c>
      <c r="DI22">
        <v>-46.531965756393802</v>
      </c>
      <c r="DJ22">
        <v>-327.01435842617099</v>
      </c>
      <c r="DK22">
        <v>7408.0634615384597</v>
      </c>
      <c r="DL22">
        <v>15</v>
      </c>
      <c r="DM22">
        <v>1600208088</v>
      </c>
      <c r="DN22" t="s">
        <v>382</v>
      </c>
      <c r="DO22">
        <v>1600208076</v>
      </c>
      <c r="DP22">
        <v>1600208088</v>
      </c>
      <c r="DQ22">
        <v>122</v>
      </c>
      <c r="DR22">
        <v>-1.2E-2</v>
      </c>
      <c r="DS22">
        <v>1E-3</v>
      </c>
      <c r="DT22">
        <v>-0.747</v>
      </c>
      <c r="DU22">
        <v>-2.4E-2</v>
      </c>
      <c r="DV22">
        <v>400</v>
      </c>
      <c r="DW22">
        <v>22</v>
      </c>
      <c r="DX22">
        <v>0.06</v>
      </c>
      <c r="DY22">
        <v>0.02</v>
      </c>
      <c r="DZ22">
        <v>401.99485365853701</v>
      </c>
      <c r="EA22">
        <v>-23.920055749128299</v>
      </c>
      <c r="EB22">
        <v>2.85886920815134</v>
      </c>
      <c r="EC22">
        <v>0</v>
      </c>
      <c r="ED22">
        <v>385.992903225806</v>
      </c>
      <c r="EE22">
        <v>-70.664419354838998</v>
      </c>
      <c r="EF22">
        <v>5.4711926715021901</v>
      </c>
      <c r="EG22">
        <v>0</v>
      </c>
      <c r="EH22">
        <v>22.126239024390198</v>
      </c>
      <c r="EI22">
        <v>8.8641114982728104E-4</v>
      </c>
      <c r="EJ22">
        <v>6.6070104998656098E-4</v>
      </c>
      <c r="EK22">
        <v>1</v>
      </c>
      <c r="EL22">
        <v>25.313853658536601</v>
      </c>
      <c r="EM22">
        <v>1.3775916376306401</v>
      </c>
      <c r="EN22">
        <v>0.13604147519936699</v>
      </c>
      <c r="EO22">
        <v>0</v>
      </c>
      <c r="EP22">
        <v>1</v>
      </c>
      <c r="EQ22">
        <v>4</v>
      </c>
      <c r="ER22" t="s">
        <v>370</v>
      </c>
      <c r="ES22">
        <v>2.9972699999999999</v>
      </c>
      <c r="ET22">
        <v>2.6941799999999998</v>
      </c>
      <c r="EU22">
        <v>9.5621899999999996E-2</v>
      </c>
      <c r="EV22">
        <v>9.9878800000000004E-2</v>
      </c>
      <c r="EW22">
        <v>0.113442</v>
      </c>
      <c r="EX22">
        <v>0.10166500000000001</v>
      </c>
      <c r="EY22">
        <v>28230.7</v>
      </c>
      <c r="EZ22">
        <v>31709.9</v>
      </c>
      <c r="FA22">
        <v>27296.5</v>
      </c>
      <c r="FB22">
        <v>30520.2</v>
      </c>
      <c r="FC22">
        <v>33978</v>
      </c>
      <c r="FD22">
        <v>37710.300000000003</v>
      </c>
      <c r="FE22">
        <v>40375.699999999997</v>
      </c>
      <c r="FF22">
        <v>44942</v>
      </c>
      <c r="FG22">
        <v>1.87287</v>
      </c>
      <c r="FH22">
        <v>1.8593</v>
      </c>
      <c r="FI22">
        <v>-4.4733299999999997E-2</v>
      </c>
      <c r="FJ22">
        <v>0</v>
      </c>
      <c r="FK22">
        <v>27.227399999999999</v>
      </c>
      <c r="FL22">
        <v>999.9</v>
      </c>
      <c r="FM22">
        <v>38.28</v>
      </c>
      <c r="FN22">
        <v>36.345999999999997</v>
      </c>
      <c r="FO22">
        <v>22.963000000000001</v>
      </c>
      <c r="FP22">
        <v>61.8568</v>
      </c>
      <c r="FQ22">
        <v>37.211500000000001</v>
      </c>
      <c r="FR22">
        <v>1</v>
      </c>
      <c r="FS22">
        <v>0.47259099999999998</v>
      </c>
      <c r="FT22">
        <v>4.0399099999999999</v>
      </c>
      <c r="FU22">
        <v>20.157699999999998</v>
      </c>
      <c r="FV22">
        <v>5.2199900000000001</v>
      </c>
      <c r="FW22">
        <v>12.033899999999999</v>
      </c>
      <c r="FX22">
        <v>4.96</v>
      </c>
      <c r="FY22">
        <v>3.302</v>
      </c>
      <c r="FZ22">
        <v>999.9</v>
      </c>
      <c r="GA22">
        <v>9999</v>
      </c>
      <c r="GB22">
        <v>9999</v>
      </c>
      <c r="GC22">
        <v>9999</v>
      </c>
      <c r="GD22">
        <v>1.8796600000000001</v>
      </c>
      <c r="GE22">
        <v>1.87653</v>
      </c>
      <c r="GF22">
        <v>1.8788</v>
      </c>
      <c r="GG22">
        <v>1.87866</v>
      </c>
      <c r="GH22">
        <v>1.87988</v>
      </c>
      <c r="GI22">
        <v>1.8730100000000001</v>
      </c>
      <c r="GJ22">
        <v>1.8805099999999999</v>
      </c>
      <c r="GK22">
        <v>1.87462</v>
      </c>
      <c r="GL22">
        <v>5</v>
      </c>
      <c r="GM22">
        <v>0</v>
      </c>
      <c r="GN22">
        <v>0</v>
      </c>
      <c r="GO22">
        <v>0</v>
      </c>
      <c r="GP22" t="s">
        <v>363</v>
      </c>
      <c r="GQ22" t="s">
        <v>364</v>
      </c>
      <c r="GR22" t="s">
        <v>365</v>
      </c>
      <c r="GS22" t="s">
        <v>365</v>
      </c>
      <c r="GT22" t="s">
        <v>365</v>
      </c>
      <c r="GU22" t="s">
        <v>365</v>
      </c>
      <c r="GV22">
        <v>0</v>
      </c>
      <c r="GW22">
        <v>100</v>
      </c>
      <c r="GX22">
        <v>100</v>
      </c>
      <c r="GY22">
        <v>-0.747</v>
      </c>
      <c r="GZ22">
        <v>-2.3699999999999999E-2</v>
      </c>
      <c r="HA22">
        <v>-0.74684999999999502</v>
      </c>
      <c r="HB22">
        <v>0</v>
      </c>
      <c r="HC22">
        <v>0</v>
      </c>
      <c r="HD22">
        <v>0</v>
      </c>
      <c r="HE22">
        <v>-2.36750000000043E-2</v>
      </c>
      <c r="HF22">
        <v>0</v>
      </c>
      <c r="HG22">
        <v>0</v>
      </c>
      <c r="HH22">
        <v>0</v>
      </c>
      <c r="HI22">
        <v>-1</v>
      </c>
      <c r="HJ22">
        <v>-1</v>
      </c>
      <c r="HK22">
        <v>-1</v>
      </c>
      <c r="HL22">
        <v>-1</v>
      </c>
      <c r="HM22">
        <v>1.2</v>
      </c>
      <c r="HN22">
        <v>1</v>
      </c>
      <c r="HO22">
        <v>2</v>
      </c>
      <c r="HP22">
        <v>490.71600000000001</v>
      </c>
      <c r="HQ22">
        <v>465.04</v>
      </c>
      <c r="HR22">
        <v>22.073599999999999</v>
      </c>
      <c r="HS22">
        <v>33.094900000000003</v>
      </c>
      <c r="HT22">
        <v>29.9999</v>
      </c>
      <c r="HU22">
        <v>33.0075</v>
      </c>
      <c r="HV22">
        <v>33.021099999999997</v>
      </c>
      <c r="HW22">
        <v>20.706600000000002</v>
      </c>
      <c r="HX22">
        <v>100</v>
      </c>
      <c r="HY22">
        <v>0</v>
      </c>
      <c r="HZ22">
        <v>22.1113</v>
      </c>
      <c r="IA22">
        <v>400</v>
      </c>
      <c r="IB22">
        <v>15.0398</v>
      </c>
      <c r="IC22">
        <v>103.901</v>
      </c>
      <c r="ID22">
        <v>100.374</v>
      </c>
    </row>
    <row r="23" spans="1:238" x14ac:dyDescent="0.35">
      <c r="A23">
        <v>6</v>
      </c>
      <c r="B23">
        <v>1600208269</v>
      </c>
      <c r="C23">
        <v>755.90000009536698</v>
      </c>
      <c r="D23" t="s">
        <v>383</v>
      </c>
      <c r="E23" t="s">
        <v>384</v>
      </c>
      <c r="F23">
        <v>1600208269</v>
      </c>
      <c r="G23">
        <f t="shared" si="0"/>
        <v>2.668277052632445E-3</v>
      </c>
      <c r="H23">
        <f t="shared" si="1"/>
        <v>15.754389380961507</v>
      </c>
      <c r="I23">
        <f t="shared" si="2"/>
        <v>379.87298233501133</v>
      </c>
      <c r="J23">
        <f t="shared" si="3"/>
        <v>291.44819968098022</v>
      </c>
      <c r="K23">
        <f t="shared" si="4"/>
        <v>29.582275788428142</v>
      </c>
      <c r="L23">
        <f t="shared" si="5"/>
        <v>38.557477247440865</v>
      </c>
      <c r="M23">
        <f t="shared" si="6"/>
        <v>0.32137132943025809</v>
      </c>
      <c r="N23">
        <f t="shared" si="7"/>
        <v>2.2799708540862009</v>
      </c>
      <c r="O23">
        <f t="shared" si="8"/>
        <v>0.2981606537116952</v>
      </c>
      <c r="P23">
        <f t="shared" si="9"/>
        <v>0.18829590906166785</v>
      </c>
      <c r="Q23">
        <f t="shared" si="10"/>
        <v>88.734925007681966</v>
      </c>
      <c r="R23">
        <f t="shared" si="11"/>
        <v>26.65142109351337</v>
      </c>
      <c r="S23">
        <f t="shared" si="12"/>
        <v>26.345300000000002</v>
      </c>
      <c r="T23">
        <f t="shared" si="13"/>
        <v>3.4438213859324427</v>
      </c>
      <c r="U23">
        <f t="shared" si="14"/>
        <v>72.154684083091553</v>
      </c>
      <c r="V23">
        <f t="shared" si="15"/>
        <v>2.5623514579468796</v>
      </c>
      <c r="W23">
        <f t="shared" si="16"/>
        <v>3.5511921235718242</v>
      </c>
      <c r="X23">
        <f t="shared" si="17"/>
        <v>0.88146992798556312</v>
      </c>
      <c r="Y23">
        <f t="shared" si="18"/>
        <v>-117.67101802109083</v>
      </c>
      <c r="Z23">
        <f t="shared" si="19"/>
        <v>64.064751462879741</v>
      </c>
      <c r="AA23">
        <f t="shared" si="20"/>
        <v>6.0402160249975063</v>
      </c>
      <c r="AB23">
        <f t="shared" si="21"/>
        <v>41.168874474468382</v>
      </c>
      <c r="AC23">
        <v>26</v>
      </c>
      <c r="AD23">
        <v>5</v>
      </c>
      <c r="AE23">
        <f t="shared" si="22"/>
        <v>1.0009714990617296</v>
      </c>
      <c r="AF23">
        <f t="shared" si="23"/>
        <v>9.7149906172955269E-2</v>
      </c>
      <c r="AG23">
        <f t="shared" si="24"/>
        <v>53577.527762661688</v>
      </c>
      <c r="AH23" t="s">
        <v>360</v>
      </c>
      <c r="AI23">
        <v>10171.5</v>
      </c>
      <c r="AJ23">
        <v>769.274</v>
      </c>
      <c r="AK23">
        <v>3827.48</v>
      </c>
      <c r="AL23">
        <f t="shared" si="25"/>
        <v>3058.2060000000001</v>
      </c>
      <c r="AM23">
        <f t="shared" si="26"/>
        <v>0.79901292756591813</v>
      </c>
      <c r="AN23">
        <v>-1.49848517156175</v>
      </c>
      <c r="AO23" t="s">
        <v>385</v>
      </c>
      <c r="AP23">
        <v>10175.799999999999</v>
      </c>
      <c r="AQ23">
        <v>1053.2884615384601</v>
      </c>
      <c r="AR23">
        <v>2191.62</v>
      </c>
      <c r="AS23">
        <f t="shared" si="27"/>
        <v>0.51940187553569506</v>
      </c>
      <c r="AT23">
        <v>0.5</v>
      </c>
      <c r="AU23">
        <f t="shared" si="28"/>
        <v>462.53807740987844</v>
      </c>
      <c r="AV23">
        <f t="shared" si="29"/>
        <v>15.754389380961507</v>
      </c>
      <c r="AW23">
        <f t="shared" si="30"/>
        <v>120.12157245668269</v>
      </c>
      <c r="AX23">
        <f t="shared" si="31"/>
        <v>1</v>
      </c>
      <c r="AY23">
        <f t="shared" si="32"/>
        <v>3.730044161798729E-2</v>
      </c>
      <c r="AZ23">
        <f t="shared" si="33"/>
        <v>0.74641589326616853</v>
      </c>
      <c r="BA23" t="s">
        <v>361</v>
      </c>
      <c r="BB23">
        <v>0</v>
      </c>
      <c r="BC23">
        <f t="shared" si="34"/>
        <v>2191.62</v>
      </c>
      <c r="BD23">
        <f t="shared" si="35"/>
        <v>0.51940187553569495</v>
      </c>
      <c r="BE23">
        <f t="shared" si="36"/>
        <v>0.4273987061983342</v>
      </c>
      <c r="BF23">
        <f t="shared" si="37"/>
        <v>0.80031971015599568</v>
      </c>
      <c r="BG23">
        <f t="shared" si="38"/>
        <v>0.53490837438681371</v>
      </c>
      <c r="BH23">
        <f t="shared" si="39"/>
        <v>0</v>
      </c>
      <c r="BI23">
        <f t="shared" si="40"/>
        <v>1</v>
      </c>
      <c r="BJ23">
        <f t="shared" si="41"/>
        <v>550.03700000000003</v>
      </c>
      <c r="BK23">
        <f t="shared" si="42"/>
        <v>462.53807740987844</v>
      </c>
      <c r="BL23">
        <f t="shared" si="43"/>
        <v>0.84092175146377135</v>
      </c>
      <c r="BM23">
        <f t="shared" si="44"/>
        <v>0.19184350292754265</v>
      </c>
      <c r="BN23">
        <v>1600208269</v>
      </c>
      <c r="BO23">
        <v>379.87299999999999</v>
      </c>
      <c r="BP23">
        <v>399.97500000000002</v>
      </c>
      <c r="BQ23">
        <v>25.244599999999998</v>
      </c>
      <c r="BR23">
        <v>22.126799999999999</v>
      </c>
      <c r="BS23">
        <v>380.61900000000003</v>
      </c>
      <c r="BT23">
        <v>25.269500000000001</v>
      </c>
      <c r="BU23">
        <v>500.03100000000001</v>
      </c>
      <c r="BV23">
        <v>101.401</v>
      </c>
      <c r="BW23">
        <v>9.9972800000000001E-2</v>
      </c>
      <c r="BX23">
        <v>26.866499999999998</v>
      </c>
      <c r="BY23">
        <v>26.345300000000002</v>
      </c>
      <c r="BZ23">
        <v>999.9</v>
      </c>
      <c r="CA23">
        <v>0</v>
      </c>
      <c r="CB23">
        <v>0</v>
      </c>
      <c r="CC23">
        <v>9987.5</v>
      </c>
      <c r="CD23">
        <v>0</v>
      </c>
      <c r="CE23">
        <v>9.8654600000000006</v>
      </c>
      <c r="CF23">
        <v>-20.1021</v>
      </c>
      <c r="CG23">
        <v>389.71100000000001</v>
      </c>
      <c r="CH23">
        <v>409.02499999999998</v>
      </c>
      <c r="CI23">
        <v>3.11781</v>
      </c>
      <c r="CJ23">
        <v>399.97500000000002</v>
      </c>
      <c r="CK23">
        <v>22.126799999999999</v>
      </c>
      <c r="CL23">
        <v>2.5598399999999999</v>
      </c>
      <c r="CM23">
        <v>2.24369</v>
      </c>
      <c r="CN23">
        <v>21.411999999999999</v>
      </c>
      <c r="CO23">
        <v>19.277699999999999</v>
      </c>
      <c r="CP23">
        <v>550.03700000000003</v>
      </c>
      <c r="CQ23">
        <v>0.96899199999999996</v>
      </c>
      <c r="CR23">
        <v>3.10082E-2</v>
      </c>
      <c r="CS23">
        <v>0</v>
      </c>
      <c r="CT23">
        <v>1051.52</v>
      </c>
      <c r="CU23">
        <v>4.9998100000000001</v>
      </c>
      <c r="CV23">
        <v>6045.57</v>
      </c>
      <c r="CW23">
        <v>4620.13</v>
      </c>
      <c r="CX23">
        <v>46.125</v>
      </c>
      <c r="CY23">
        <v>48.875</v>
      </c>
      <c r="CZ23">
        <v>47.875</v>
      </c>
      <c r="DA23">
        <v>48.561999999999998</v>
      </c>
      <c r="DB23">
        <v>48.25</v>
      </c>
      <c r="DC23">
        <v>528.14</v>
      </c>
      <c r="DD23">
        <v>16.899999999999999</v>
      </c>
      <c r="DE23">
        <v>0</v>
      </c>
      <c r="DF23">
        <v>120.200000047684</v>
      </c>
      <c r="DG23">
        <v>0</v>
      </c>
      <c r="DH23">
        <v>1053.2884615384601</v>
      </c>
      <c r="DI23">
        <v>-27.855726515267101</v>
      </c>
      <c r="DJ23">
        <v>-156.88786336728401</v>
      </c>
      <c r="DK23">
        <v>6055.0288461538503</v>
      </c>
      <c r="DL23">
        <v>15</v>
      </c>
      <c r="DM23">
        <v>1600208205.5</v>
      </c>
      <c r="DN23" t="s">
        <v>386</v>
      </c>
      <c r="DO23">
        <v>1600208202.5</v>
      </c>
      <c r="DP23">
        <v>1600208205.5</v>
      </c>
      <c r="DQ23">
        <v>123</v>
      </c>
      <c r="DR23">
        <v>0</v>
      </c>
      <c r="DS23">
        <v>-1E-3</v>
      </c>
      <c r="DT23">
        <v>-0.747</v>
      </c>
      <c r="DU23">
        <v>-2.5000000000000001E-2</v>
      </c>
      <c r="DV23">
        <v>400</v>
      </c>
      <c r="DW23">
        <v>22</v>
      </c>
      <c r="DX23">
        <v>0.06</v>
      </c>
      <c r="DY23">
        <v>0.02</v>
      </c>
      <c r="DZ23">
        <v>400.84992682926799</v>
      </c>
      <c r="EA23">
        <v>-10.413428571428501</v>
      </c>
      <c r="EB23">
        <v>1.25308601285851</v>
      </c>
      <c r="EC23">
        <v>0</v>
      </c>
      <c r="ED23">
        <v>384.21912903225802</v>
      </c>
      <c r="EE23">
        <v>-46.722774193550499</v>
      </c>
      <c r="EF23">
        <v>3.62602596597588</v>
      </c>
      <c r="EG23">
        <v>0</v>
      </c>
      <c r="EH23">
        <v>22.1255243902439</v>
      </c>
      <c r="EI23">
        <v>7.4864111498190696E-3</v>
      </c>
      <c r="EJ23">
        <v>1.2066443062711701E-3</v>
      </c>
      <c r="EK23">
        <v>1</v>
      </c>
      <c r="EL23">
        <v>25.064499999999999</v>
      </c>
      <c r="EM23">
        <v>0.997375609756046</v>
      </c>
      <c r="EN23">
        <v>9.8425581643956803E-2</v>
      </c>
      <c r="EO23">
        <v>0</v>
      </c>
      <c r="EP23">
        <v>1</v>
      </c>
      <c r="EQ23">
        <v>4</v>
      </c>
      <c r="ER23" t="s">
        <v>370</v>
      </c>
      <c r="ES23">
        <v>2.9973700000000001</v>
      </c>
      <c r="ET23">
        <v>2.6941799999999998</v>
      </c>
      <c r="EU23">
        <v>9.5688899999999993E-2</v>
      </c>
      <c r="EV23">
        <v>9.9862400000000004E-2</v>
      </c>
      <c r="EW23">
        <v>0.112526</v>
      </c>
      <c r="EX23">
        <v>0.101661</v>
      </c>
      <c r="EY23">
        <v>28228</v>
      </c>
      <c r="EZ23">
        <v>31710</v>
      </c>
      <c r="FA23">
        <v>27295.9</v>
      </c>
      <c r="FB23">
        <v>30519.8</v>
      </c>
      <c r="FC23">
        <v>34012.800000000003</v>
      </c>
      <c r="FD23">
        <v>37710</v>
      </c>
      <c r="FE23">
        <v>40375.300000000003</v>
      </c>
      <c r="FF23">
        <v>44941.5</v>
      </c>
      <c r="FG23">
        <v>1.87337</v>
      </c>
      <c r="FH23">
        <v>1.8593500000000001</v>
      </c>
      <c r="FI23">
        <v>-5.0216900000000002E-2</v>
      </c>
      <c r="FJ23">
        <v>0</v>
      </c>
      <c r="FK23">
        <v>27.166799999999999</v>
      </c>
      <c r="FL23">
        <v>999.9</v>
      </c>
      <c r="FM23">
        <v>38.304000000000002</v>
      </c>
      <c r="FN23">
        <v>36.326000000000001</v>
      </c>
      <c r="FO23">
        <v>22.9544</v>
      </c>
      <c r="FP23">
        <v>61.756799999999998</v>
      </c>
      <c r="FQ23">
        <v>36.923099999999998</v>
      </c>
      <c r="FR23">
        <v>1</v>
      </c>
      <c r="FS23">
        <v>0.47470499999999999</v>
      </c>
      <c r="FT23">
        <v>4.18431</v>
      </c>
      <c r="FU23">
        <v>20.1557</v>
      </c>
      <c r="FV23">
        <v>5.2229799999999997</v>
      </c>
      <c r="FW23">
        <v>12.033899999999999</v>
      </c>
      <c r="FX23">
        <v>4.9598500000000003</v>
      </c>
      <c r="FY23">
        <v>3.302</v>
      </c>
      <c r="FZ23">
        <v>999.9</v>
      </c>
      <c r="GA23">
        <v>9999</v>
      </c>
      <c r="GB23">
        <v>9999</v>
      </c>
      <c r="GC23">
        <v>9999</v>
      </c>
      <c r="GD23">
        <v>1.87965</v>
      </c>
      <c r="GE23">
        <v>1.87653</v>
      </c>
      <c r="GF23">
        <v>1.8788</v>
      </c>
      <c r="GG23">
        <v>1.87866</v>
      </c>
      <c r="GH23">
        <v>1.87988</v>
      </c>
      <c r="GI23">
        <v>1.8729899999999999</v>
      </c>
      <c r="GJ23">
        <v>1.8805099999999999</v>
      </c>
      <c r="GK23">
        <v>1.87466</v>
      </c>
      <c r="GL23">
        <v>5</v>
      </c>
      <c r="GM23">
        <v>0</v>
      </c>
      <c r="GN23">
        <v>0</v>
      </c>
      <c r="GO23">
        <v>0</v>
      </c>
      <c r="GP23" t="s">
        <v>363</v>
      </c>
      <c r="GQ23" t="s">
        <v>364</v>
      </c>
      <c r="GR23" t="s">
        <v>365</v>
      </c>
      <c r="GS23" t="s">
        <v>365</v>
      </c>
      <c r="GT23" t="s">
        <v>365</v>
      </c>
      <c r="GU23" t="s">
        <v>365</v>
      </c>
      <c r="GV23">
        <v>0</v>
      </c>
      <c r="GW23">
        <v>100</v>
      </c>
      <c r="GX23">
        <v>100</v>
      </c>
      <c r="GY23">
        <v>-0.746</v>
      </c>
      <c r="GZ23">
        <v>-2.4899999999999999E-2</v>
      </c>
      <c r="HA23">
        <v>-0.74671428571434695</v>
      </c>
      <c r="HB23">
        <v>0</v>
      </c>
      <c r="HC23">
        <v>0</v>
      </c>
      <c r="HD23">
        <v>0</v>
      </c>
      <c r="HE23">
        <v>-2.48714285714264E-2</v>
      </c>
      <c r="HF23">
        <v>0</v>
      </c>
      <c r="HG23">
        <v>0</v>
      </c>
      <c r="HH23">
        <v>0</v>
      </c>
      <c r="HI23">
        <v>-1</v>
      </c>
      <c r="HJ23">
        <v>-1</v>
      </c>
      <c r="HK23">
        <v>-1</v>
      </c>
      <c r="HL23">
        <v>-1</v>
      </c>
      <c r="HM23">
        <v>1.1000000000000001</v>
      </c>
      <c r="HN23">
        <v>1.1000000000000001</v>
      </c>
      <c r="HO23">
        <v>2</v>
      </c>
      <c r="HP23">
        <v>491.14800000000002</v>
      </c>
      <c r="HQ23">
        <v>465.16300000000001</v>
      </c>
      <c r="HR23">
        <v>21.8843</v>
      </c>
      <c r="HS23">
        <v>33.104799999999997</v>
      </c>
      <c r="HT23">
        <v>29.999400000000001</v>
      </c>
      <c r="HU23">
        <v>33.019300000000001</v>
      </c>
      <c r="HV23">
        <v>33.032800000000002</v>
      </c>
      <c r="HW23">
        <v>20.706099999999999</v>
      </c>
      <c r="HX23">
        <v>100</v>
      </c>
      <c r="HY23">
        <v>0</v>
      </c>
      <c r="HZ23">
        <v>21.931100000000001</v>
      </c>
      <c r="IA23">
        <v>400</v>
      </c>
      <c r="IB23">
        <v>15.0398</v>
      </c>
      <c r="IC23">
        <v>103.9</v>
      </c>
      <c r="ID23">
        <v>100.372</v>
      </c>
    </row>
    <row r="24" spans="1:238" x14ac:dyDescent="0.35">
      <c r="A24">
        <v>7</v>
      </c>
      <c r="B24">
        <v>1600208389.5</v>
      </c>
      <c r="C24">
        <v>876.40000009536698</v>
      </c>
      <c r="D24" t="s">
        <v>387</v>
      </c>
      <c r="E24" t="s">
        <v>388</v>
      </c>
      <c r="F24">
        <v>1600208389.5</v>
      </c>
      <c r="G24">
        <f t="shared" si="0"/>
        <v>2.4053106402235789E-3</v>
      </c>
      <c r="H24">
        <f t="shared" si="1"/>
        <v>14.12438554333596</v>
      </c>
      <c r="I24">
        <f t="shared" si="2"/>
        <v>381.96298425670636</v>
      </c>
      <c r="J24">
        <f t="shared" si="3"/>
        <v>293.80155134940742</v>
      </c>
      <c r="K24">
        <f t="shared" si="4"/>
        <v>29.821460930351325</v>
      </c>
      <c r="L24">
        <f t="shared" si="5"/>
        <v>38.77002745402536</v>
      </c>
      <c r="M24">
        <f t="shared" si="6"/>
        <v>0.28722607337021783</v>
      </c>
      <c r="N24">
        <f t="shared" si="7"/>
        <v>2.2844103091724315</v>
      </c>
      <c r="O24">
        <f t="shared" si="8"/>
        <v>0.2685655834777016</v>
      </c>
      <c r="P24">
        <f t="shared" si="9"/>
        <v>0.16942893127578551</v>
      </c>
      <c r="Q24">
        <f t="shared" si="10"/>
        <v>64.498144060694614</v>
      </c>
      <c r="R24">
        <f t="shared" si="11"/>
        <v>26.461292659792708</v>
      </c>
      <c r="S24">
        <f t="shared" si="12"/>
        <v>26.1967</v>
      </c>
      <c r="T24">
        <f t="shared" si="13"/>
        <v>3.4137329371753289</v>
      </c>
      <c r="U24">
        <f t="shared" si="14"/>
        <v>71.686504365617481</v>
      </c>
      <c r="V24">
        <f t="shared" si="15"/>
        <v>2.5312886732681998</v>
      </c>
      <c r="W24">
        <f t="shared" si="16"/>
        <v>3.5310532933201091</v>
      </c>
      <c r="X24">
        <f t="shared" si="17"/>
        <v>0.88244426390712905</v>
      </c>
      <c r="Y24">
        <f t="shared" si="18"/>
        <v>-106.07419923385983</v>
      </c>
      <c r="Z24">
        <f t="shared" si="19"/>
        <v>70.581350393842499</v>
      </c>
      <c r="AA24">
        <f t="shared" si="20"/>
        <v>6.6335356824638607</v>
      </c>
      <c r="AB24">
        <f t="shared" si="21"/>
        <v>35.638830903141141</v>
      </c>
      <c r="AC24">
        <v>26</v>
      </c>
      <c r="AD24">
        <v>5</v>
      </c>
      <c r="AE24">
        <f t="shared" si="22"/>
        <v>1.0009685042387788</v>
      </c>
      <c r="AF24">
        <f t="shared" si="23"/>
        <v>9.685042387788112E-2</v>
      </c>
      <c r="AG24">
        <f t="shared" si="24"/>
        <v>53743.040181267337</v>
      </c>
      <c r="AH24" t="s">
        <v>360</v>
      </c>
      <c r="AI24">
        <v>10171.5</v>
      </c>
      <c r="AJ24">
        <v>769.274</v>
      </c>
      <c r="AK24">
        <v>3827.48</v>
      </c>
      <c r="AL24">
        <f t="shared" si="25"/>
        <v>3058.2060000000001</v>
      </c>
      <c r="AM24">
        <f t="shared" si="26"/>
        <v>0.79901292756591813</v>
      </c>
      <c r="AN24">
        <v>-1.49848517156175</v>
      </c>
      <c r="AO24" t="s">
        <v>389</v>
      </c>
      <c r="AP24">
        <v>10175.6</v>
      </c>
      <c r="AQ24">
        <v>1078.0735999999999</v>
      </c>
      <c r="AR24">
        <v>2649.04</v>
      </c>
      <c r="AS24">
        <f t="shared" si="27"/>
        <v>0.59303234379246828</v>
      </c>
      <c r="AT24">
        <v>0.5</v>
      </c>
      <c r="AU24">
        <f t="shared" si="28"/>
        <v>336.21348660355977</v>
      </c>
      <c r="AV24">
        <f t="shared" si="29"/>
        <v>14.12438554333596</v>
      </c>
      <c r="AW24">
        <f t="shared" si="30"/>
        <v>99.692735987573343</v>
      </c>
      <c r="AX24">
        <f t="shared" si="31"/>
        <v>1</v>
      </c>
      <c r="AY24">
        <f t="shared" si="32"/>
        <v>4.6467114905831081E-2</v>
      </c>
      <c r="AZ24">
        <f t="shared" si="33"/>
        <v>0.44485549482076531</v>
      </c>
      <c r="BA24" t="s">
        <v>361</v>
      </c>
      <c r="BB24">
        <v>0</v>
      </c>
      <c r="BC24">
        <f t="shared" si="34"/>
        <v>2649.04</v>
      </c>
      <c r="BD24">
        <f t="shared" si="35"/>
        <v>0.59303234379246828</v>
      </c>
      <c r="BE24">
        <f t="shared" si="36"/>
        <v>0.30788926395435118</v>
      </c>
      <c r="BF24">
        <f t="shared" si="37"/>
        <v>0.83572444655345401</v>
      </c>
      <c r="BG24">
        <f t="shared" si="38"/>
        <v>0.38533702438619244</v>
      </c>
      <c r="BH24">
        <f t="shared" si="39"/>
        <v>0</v>
      </c>
      <c r="BI24">
        <f t="shared" si="40"/>
        <v>1</v>
      </c>
      <c r="BJ24">
        <f t="shared" si="41"/>
        <v>399.81700000000001</v>
      </c>
      <c r="BK24">
        <f t="shared" si="42"/>
        <v>336.21348660355977</v>
      </c>
      <c r="BL24">
        <f t="shared" si="43"/>
        <v>0.84091843669368682</v>
      </c>
      <c r="BM24">
        <f t="shared" si="44"/>
        <v>0.19183687338737387</v>
      </c>
      <c r="BN24">
        <v>1600208389.5</v>
      </c>
      <c r="BO24">
        <v>381.96300000000002</v>
      </c>
      <c r="BP24">
        <v>399.99900000000002</v>
      </c>
      <c r="BQ24">
        <v>24.938300000000002</v>
      </c>
      <c r="BR24">
        <v>22.1266</v>
      </c>
      <c r="BS24">
        <v>382.68700000000001</v>
      </c>
      <c r="BT24">
        <v>24.965599999999998</v>
      </c>
      <c r="BU24">
        <v>499.98200000000003</v>
      </c>
      <c r="BV24">
        <v>101.402</v>
      </c>
      <c r="BW24">
        <v>0.100054</v>
      </c>
      <c r="BX24">
        <v>26.7698</v>
      </c>
      <c r="BY24">
        <v>26.1967</v>
      </c>
      <c r="BZ24">
        <v>999.9</v>
      </c>
      <c r="CA24">
        <v>0</v>
      </c>
      <c r="CB24">
        <v>0</v>
      </c>
      <c r="CC24">
        <v>10016.200000000001</v>
      </c>
      <c r="CD24">
        <v>0</v>
      </c>
      <c r="CE24">
        <v>9.6160599999999992</v>
      </c>
      <c r="CF24">
        <v>-18.0366</v>
      </c>
      <c r="CG24">
        <v>391.73200000000003</v>
      </c>
      <c r="CH24">
        <v>409.05</v>
      </c>
      <c r="CI24">
        <v>2.81169</v>
      </c>
      <c r="CJ24">
        <v>399.99900000000002</v>
      </c>
      <c r="CK24">
        <v>22.1266</v>
      </c>
      <c r="CL24">
        <v>2.5287899999999999</v>
      </c>
      <c r="CM24">
        <v>2.2436799999999999</v>
      </c>
      <c r="CN24">
        <v>21.213000000000001</v>
      </c>
      <c r="CO24">
        <v>19.2776</v>
      </c>
      <c r="CP24">
        <v>399.81700000000001</v>
      </c>
      <c r="CQ24">
        <v>0.96898799999999996</v>
      </c>
      <c r="CR24">
        <v>3.10122E-2</v>
      </c>
      <c r="CS24">
        <v>0</v>
      </c>
      <c r="CT24">
        <v>1077.44</v>
      </c>
      <c r="CU24">
        <v>4.9998100000000001</v>
      </c>
      <c r="CV24">
        <v>4519.0600000000004</v>
      </c>
      <c r="CW24">
        <v>3346.76</v>
      </c>
      <c r="CX24">
        <v>45.936999999999998</v>
      </c>
      <c r="CY24">
        <v>48.936999999999998</v>
      </c>
      <c r="CZ24">
        <v>47.75</v>
      </c>
      <c r="DA24">
        <v>48.561999999999998</v>
      </c>
      <c r="DB24">
        <v>48.186999999999998</v>
      </c>
      <c r="DC24">
        <v>382.57</v>
      </c>
      <c r="DD24">
        <v>12.24</v>
      </c>
      <c r="DE24">
        <v>0</v>
      </c>
      <c r="DF24">
        <v>120.09999990463299</v>
      </c>
      <c r="DG24">
        <v>0</v>
      </c>
      <c r="DH24">
        <v>1078.0735999999999</v>
      </c>
      <c r="DI24">
        <v>-7.6284615326813201</v>
      </c>
      <c r="DJ24">
        <v>-29.770769210448499</v>
      </c>
      <c r="DK24">
        <v>4522.4975999999997</v>
      </c>
      <c r="DL24">
        <v>15</v>
      </c>
      <c r="DM24">
        <v>1600208321.5</v>
      </c>
      <c r="DN24" t="s">
        <v>390</v>
      </c>
      <c r="DO24">
        <v>1600208318</v>
      </c>
      <c r="DP24">
        <v>1600208321.5</v>
      </c>
      <c r="DQ24">
        <v>124</v>
      </c>
      <c r="DR24">
        <v>2.1999999999999999E-2</v>
      </c>
      <c r="DS24">
        <v>-2E-3</v>
      </c>
      <c r="DT24">
        <v>-0.72499999999999998</v>
      </c>
      <c r="DU24">
        <v>-2.7E-2</v>
      </c>
      <c r="DV24">
        <v>400</v>
      </c>
      <c r="DW24">
        <v>22</v>
      </c>
      <c r="DX24">
        <v>0.08</v>
      </c>
      <c r="DY24">
        <v>0.03</v>
      </c>
      <c r="DZ24">
        <v>400.289268292683</v>
      </c>
      <c r="EA24">
        <v>-3.7110104529621899</v>
      </c>
      <c r="EB24">
        <v>0.444656020761585</v>
      </c>
      <c r="EC24">
        <v>0</v>
      </c>
      <c r="ED24">
        <v>384.56506451612898</v>
      </c>
      <c r="EE24">
        <v>-28.593096774193601</v>
      </c>
      <c r="EF24">
        <v>2.2238436928055898</v>
      </c>
      <c r="EG24">
        <v>0</v>
      </c>
      <c r="EH24">
        <v>22.127382926829299</v>
      </c>
      <c r="EI24">
        <v>1.91289198609741E-3</v>
      </c>
      <c r="EJ24">
        <v>6.3664610494271602E-4</v>
      </c>
      <c r="EK24">
        <v>1</v>
      </c>
      <c r="EL24">
        <v>24.821426829268301</v>
      </c>
      <c r="EM24">
        <v>0.56943135888501994</v>
      </c>
      <c r="EN24">
        <v>5.7342037635493497E-2</v>
      </c>
      <c r="EO24">
        <v>0</v>
      </c>
      <c r="EP24">
        <v>1</v>
      </c>
      <c r="EQ24">
        <v>4</v>
      </c>
      <c r="ER24" t="s">
        <v>370</v>
      </c>
      <c r="ES24">
        <v>2.9972599999999998</v>
      </c>
      <c r="ET24">
        <v>2.6942599999999999</v>
      </c>
      <c r="EU24">
        <v>9.6096899999999999E-2</v>
      </c>
      <c r="EV24">
        <v>9.9870799999999996E-2</v>
      </c>
      <c r="EW24">
        <v>0.11157300000000001</v>
      </c>
      <c r="EX24">
        <v>0.101664</v>
      </c>
      <c r="EY24">
        <v>28216.3</v>
      </c>
      <c r="EZ24">
        <v>31710.1</v>
      </c>
      <c r="FA24">
        <v>27296.799999999999</v>
      </c>
      <c r="FB24">
        <v>30520.1</v>
      </c>
      <c r="FC24">
        <v>34050.6</v>
      </c>
      <c r="FD24">
        <v>37710.199999999997</v>
      </c>
      <c r="FE24">
        <v>40376.6</v>
      </c>
      <c r="FF24">
        <v>44941.8</v>
      </c>
      <c r="FG24">
        <v>1.8731</v>
      </c>
      <c r="FH24">
        <v>1.8594200000000001</v>
      </c>
      <c r="FI24">
        <v>-5.6665399999999998E-2</v>
      </c>
      <c r="FJ24">
        <v>0</v>
      </c>
      <c r="FK24">
        <v>27.123899999999999</v>
      </c>
      <c r="FL24">
        <v>999.9</v>
      </c>
      <c r="FM24">
        <v>38.304000000000002</v>
      </c>
      <c r="FN24">
        <v>36.345999999999997</v>
      </c>
      <c r="FO24">
        <v>22.979199999999999</v>
      </c>
      <c r="FP24">
        <v>61.666899999999998</v>
      </c>
      <c r="FQ24">
        <v>37.0032</v>
      </c>
      <c r="FR24">
        <v>1</v>
      </c>
      <c r="FS24">
        <v>0.47339700000000001</v>
      </c>
      <c r="FT24">
        <v>4.3222699999999996</v>
      </c>
      <c r="FU24">
        <v>20.153099999999998</v>
      </c>
      <c r="FV24">
        <v>5.2175900000000004</v>
      </c>
      <c r="FW24">
        <v>12.033899999999999</v>
      </c>
      <c r="FX24">
        <v>4.9600499999999998</v>
      </c>
      <c r="FY24">
        <v>3.302</v>
      </c>
      <c r="FZ24">
        <v>999.9</v>
      </c>
      <c r="GA24">
        <v>9999</v>
      </c>
      <c r="GB24">
        <v>9999</v>
      </c>
      <c r="GC24">
        <v>9999</v>
      </c>
      <c r="GD24">
        <v>1.87964</v>
      </c>
      <c r="GE24">
        <v>1.8765400000000001</v>
      </c>
      <c r="GF24">
        <v>1.8788</v>
      </c>
      <c r="GG24">
        <v>1.8786499999999999</v>
      </c>
      <c r="GH24">
        <v>1.87988</v>
      </c>
      <c r="GI24">
        <v>1.8730100000000001</v>
      </c>
      <c r="GJ24">
        <v>1.88053</v>
      </c>
      <c r="GK24">
        <v>1.87466</v>
      </c>
      <c r="GL24">
        <v>5</v>
      </c>
      <c r="GM24">
        <v>0</v>
      </c>
      <c r="GN24">
        <v>0</v>
      </c>
      <c r="GO24">
        <v>0</v>
      </c>
      <c r="GP24" t="s">
        <v>363</v>
      </c>
      <c r="GQ24" t="s">
        <v>364</v>
      </c>
      <c r="GR24" t="s">
        <v>365</v>
      </c>
      <c r="GS24" t="s">
        <v>365</v>
      </c>
      <c r="GT24" t="s">
        <v>365</v>
      </c>
      <c r="GU24" t="s">
        <v>365</v>
      </c>
      <c r="GV24">
        <v>0</v>
      </c>
      <c r="GW24">
        <v>100</v>
      </c>
      <c r="GX24">
        <v>100</v>
      </c>
      <c r="GY24">
        <v>-0.72399999999999998</v>
      </c>
      <c r="GZ24">
        <v>-2.7300000000000001E-2</v>
      </c>
      <c r="HA24">
        <v>-0.72461904761900098</v>
      </c>
      <c r="HB24">
        <v>0</v>
      </c>
      <c r="HC24">
        <v>0</v>
      </c>
      <c r="HD24">
        <v>0</v>
      </c>
      <c r="HE24">
        <v>-2.72749999999959E-2</v>
      </c>
      <c r="HF24">
        <v>0</v>
      </c>
      <c r="HG24">
        <v>0</v>
      </c>
      <c r="HH24">
        <v>0</v>
      </c>
      <c r="HI24">
        <v>-1</v>
      </c>
      <c r="HJ24">
        <v>-1</v>
      </c>
      <c r="HK24">
        <v>-1</v>
      </c>
      <c r="HL24">
        <v>-1</v>
      </c>
      <c r="HM24">
        <v>1.2</v>
      </c>
      <c r="HN24">
        <v>1.1000000000000001</v>
      </c>
      <c r="HO24">
        <v>2</v>
      </c>
      <c r="HP24">
        <v>490.91500000000002</v>
      </c>
      <c r="HQ24">
        <v>465.14400000000001</v>
      </c>
      <c r="HR24">
        <v>21.6812</v>
      </c>
      <c r="HS24">
        <v>33.084699999999998</v>
      </c>
      <c r="HT24">
        <v>29.999199999999998</v>
      </c>
      <c r="HU24">
        <v>33.013399999999997</v>
      </c>
      <c r="HV24">
        <v>33.024000000000001</v>
      </c>
      <c r="HW24">
        <v>20.705400000000001</v>
      </c>
      <c r="HX24">
        <v>100</v>
      </c>
      <c r="HY24">
        <v>0</v>
      </c>
      <c r="HZ24">
        <v>21.733000000000001</v>
      </c>
      <c r="IA24">
        <v>400</v>
      </c>
      <c r="IB24">
        <v>15.0398</v>
      </c>
      <c r="IC24">
        <v>103.90300000000001</v>
      </c>
      <c r="ID24">
        <v>100.373</v>
      </c>
    </row>
    <row r="25" spans="1:238" x14ac:dyDescent="0.35">
      <c r="A25">
        <v>8</v>
      </c>
      <c r="B25">
        <v>1600208510</v>
      </c>
      <c r="C25">
        <v>996.90000009536698</v>
      </c>
      <c r="D25" t="s">
        <v>391</v>
      </c>
      <c r="E25" t="s">
        <v>392</v>
      </c>
      <c r="F25">
        <v>1600208510</v>
      </c>
      <c r="G25">
        <f t="shared" si="0"/>
        <v>2.3236122048706058E-3</v>
      </c>
      <c r="H25">
        <f t="shared" si="1"/>
        <v>9.9985155954134726</v>
      </c>
      <c r="I25">
        <f t="shared" si="2"/>
        <v>386.90998886367674</v>
      </c>
      <c r="J25">
        <f t="shared" si="3"/>
        <v>322.56743759951866</v>
      </c>
      <c r="K25">
        <f t="shared" si="4"/>
        <v>32.741568102310382</v>
      </c>
      <c r="L25">
        <f t="shared" si="5"/>
        <v>39.272531177099587</v>
      </c>
      <c r="M25">
        <f t="shared" si="6"/>
        <v>0.28502903615994829</v>
      </c>
      <c r="N25">
        <f t="shared" si="7"/>
        <v>2.2846257337174851</v>
      </c>
      <c r="O25">
        <f t="shared" si="8"/>
        <v>0.26664474245317255</v>
      </c>
      <c r="P25">
        <f t="shared" si="9"/>
        <v>0.16820580760911347</v>
      </c>
      <c r="Q25">
        <f t="shared" si="10"/>
        <v>40.298921079002554</v>
      </c>
      <c r="R25">
        <f t="shared" si="11"/>
        <v>26.166945017092747</v>
      </c>
      <c r="S25">
        <f t="shared" si="12"/>
        <v>26.027699999999999</v>
      </c>
      <c r="T25">
        <f t="shared" si="13"/>
        <v>3.379793146948201</v>
      </c>
      <c r="U25">
        <f t="shared" si="14"/>
        <v>71.991705356354942</v>
      </c>
      <c r="V25">
        <f t="shared" si="15"/>
        <v>2.5209796817205001</v>
      </c>
      <c r="W25">
        <f t="shared" si="16"/>
        <v>3.5017640841285687</v>
      </c>
      <c r="X25">
        <f t="shared" si="17"/>
        <v>0.85881346522770086</v>
      </c>
      <c r="Y25">
        <f t="shared" si="18"/>
        <v>-102.47129823479372</v>
      </c>
      <c r="Z25">
        <f t="shared" si="19"/>
        <v>73.975146779239935</v>
      </c>
      <c r="AA25">
        <f t="shared" si="20"/>
        <v>6.9410384123229196</v>
      </c>
      <c r="AB25">
        <f t="shared" si="21"/>
        <v>18.743808035771686</v>
      </c>
      <c r="AC25">
        <v>26</v>
      </c>
      <c r="AD25">
        <v>5</v>
      </c>
      <c r="AE25">
        <f t="shared" si="22"/>
        <v>1.0009679165221681</v>
      </c>
      <c r="AF25">
        <f t="shared" si="23"/>
        <v>9.6791652216809965E-2</v>
      </c>
      <c r="AG25">
        <f t="shared" si="24"/>
        <v>53775.641253193746</v>
      </c>
      <c r="AH25" t="s">
        <v>360</v>
      </c>
      <c r="AI25">
        <v>10171.5</v>
      </c>
      <c r="AJ25">
        <v>769.274</v>
      </c>
      <c r="AK25">
        <v>3827.48</v>
      </c>
      <c r="AL25">
        <f t="shared" si="25"/>
        <v>3058.2060000000001</v>
      </c>
      <c r="AM25">
        <f t="shared" si="26"/>
        <v>0.79901292756591813</v>
      </c>
      <c r="AN25">
        <v>-1.49848517156175</v>
      </c>
      <c r="AO25" t="s">
        <v>393</v>
      </c>
      <c r="AP25">
        <v>10174.700000000001</v>
      </c>
      <c r="AQ25">
        <v>1036.3820000000001</v>
      </c>
      <c r="AR25">
        <v>2958.91</v>
      </c>
      <c r="AS25">
        <f t="shared" si="27"/>
        <v>0.64974196579145693</v>
      </c>
      <c r="AT25">
        <v>0.5</v>
      </c>
      <c r="AU25">
        <f t="shared" si="28"/>
        <v>210.08405926174942</v>
      </c>
      <c r="AV25">
        <f t="shared" si="29"/>
        <v>9.9985155954134726</v>
      </c>
      <c r="AW25">
        <f t="shared" si="30"/>
        <v>68.250214823088996</v>
      </c>
      <c r="AX25">
        <f t="shared" si="31"/>
        <v>1</v>
      </c>
      <c r="AY25">
        <f t="shared" si="32"/>
        <v>5.472571696956216E-2</v>
      </c>
      <c r="AZ25">
        <f t="shared" si="33"/>
        <v>0.2935439063709272</v>
      </c>
      <c r="BA25" t="s">
        <v>361</v>
      </c>
      <c r="BB25">
        <v>0</v>
      </c>
      <c r="BC25">
        <f t="shared" si="34"/>
        <v>2958.91</v>
      </c>
      <c r="BD25">
        <f t="shared" si="35"/>
        <v>0.64974196579145693</v>
      </c>
      <c r="BE25">
        <f t="shared" si="36"/>
        <v>0.22692999048982623</v>
      </c>
      <c r="BF25">
        <f t="shared" si="37"/>
        <v>0.87801260118120084</v>
      </c>
      <c r="BG25">
        <f t="shared" si="38"/>
        <v>0.28401291476113777</v>
      </c>
      <c r="BH25">
        <f t="shared" si="39"/>
        <v>0</v>
      </c>
      <c r="BI25">
        <f t="shared" si="40"/>
        <v>1</v>
      </c>
      <c r="BJ25">
        <f t="shared" si="41"/>
        <v>249.82900000000001</v>
      </c>
      <c r="BK25">
        <f t="shared" si="42"/>
        <v>210.08405926174942</v>
      </c>
      <c r="BL25">
        <f t="shared" si="43"/>
        <v>0.84091142045859135</v>
      </c>
      <c r="BM25">
        <f t="shared" si="44"/>
        <v>0.19182284091718277</v>
      </c>
      <c r="BN25">
        <v>1600208510</v>
      </c>
      <c r="BO25">
        <v>386.91</v>
      </c>
      <c r="BP25">
        <v>399.976</v>
      </c>
      <c r="BQ25">
        <v>24.836500000000001</v>
      </c>
      <c r="BR25">
        <v>22.12</v>
      </c>
      <c r="BS25">
        <v>387.66899999999998</v>
      </c>
      <c r="BT25">
        <v>24.862100000000002</v>
      </c>
      <c r="BU25">
        <v>499.97899999999998</v>
      </c>
      <c r="BV25">
        <v>101.40300000000001</v>
      </c>
      <c r="BW25">
        <v>0.10001699999999999</v>
      </c>
      <c r="BX25">
        <v>26.628299999999999</v>
      </c>
      <c r="BY25">
        <v>26.027699999999999</v>
      </c>
      <c r="BZ25">
        <v>999.9</v>
      </c>
      <c r="CA25">
        <v>0</v>
      </c>
      <c r="CB25">
        <v>0</v>
      </c>
      <c r="CC25">
        <v>10017.5</v>
      </c>
      <c r="CD25">
        <v>0</v>
      </c>
      <c r="CE25">
        <v>9.4220699999999997</v>
      </c>
      <c r="CF25">
        <v>-13.066700000000001</v>
      </c>
      <c r="CG25">
        <v>396.76400000000001</v>
      </c>
      <c r="CH25">
        <v>409.024</v>
      </c>
      <c r="CI25">
        <v>2.7164899999999998</v>
      </c>
      <c r="CJ25">
        <v>399.976</v>
      </c>
      <c r="CK25">
        <v>22.12</v>
      </c>
      <c r="CL25">
        <v>2.5184899999999999</v>
      </c>
      <c r="CM25">
        <v>2.2430300000000001</v>
      </c>
      <c r="CN25">
        <v>21.1465</v>
      </c>
      <c r="CO25">
        <v>19.273</v>
      </c>
      <c r="CP25">
        <v>249.82900000000001</v>
      </c>
      <c r="CQ25">
        <v>0.96901700000000002</v>
      </c>
      <c r="CR25">
        <v>3.0983500000000001E-2</v>
      </c>
      <c r="CS25">
        <v>0</v>
      </c>
      <c r="CT25">
        <v>1035.68</v>
      </c>
      <c r="CU25">
        <v>4.9998100000000001</v>
      </c>
      <c r="CV25">
        <v>2739.31</v>
      </c>
      <c r="CW25">
        <v>2075.37</v>
      </c>
      <c r="CX25">
        <v>45.561999999999998</v>
      </c>
      <c r="CY25">
        <v>48.811999999999998</v>
      </c>
      <c r="CZ25">
        <v>47.561999999999998</v>
      </c>
      <c r="DA25">
        <v>48.5</v>
      </c>
      <c r="DB25">
        <v>47.936999999999998</v>
      </c>
      <c r="DC25">
        <v>237.24</v>
      </c>
      <c r="DD25">
        <v>7.59</v>
      </c>
      <c r="DE25">
        <v>0</v>
      </c>
      <c r="DF25">
        <v>120.200000047684</v>
      </c>
      <c r="DG25">
        <v>0</v>
      </c>
      <c r="DH25">
        <v>1036.3820000000001</v>
      </c>
      <c r="DI25">
        <v>-10.3584615421859</v>
      </c>
      <c r="DJ25">
        <v>-29.7792307775421</v>
      </c>
      <c r="DK25">
        <v>2744.2536</v>
      </c>
      <c r="DL25">
        <v>15</v>
      </c>
      <c r="DM25">
        <v>1600208444.5</v>
      </c>
      <c r="DN25" t="s">
        <v>394</v>
      </c>
      <c r="DO25">
        <v>1600208437</v>
      </c>
      <c r="DP25">
        <v>1600208444.5</v>
      </c>
      <c r="DQ25">
        <v>125</v>
      </c>
      <c r="DR25">
        <v>-3.5000000000000003E-2</v>
      </c>
      <c r="DS25">
        <v>2E-3</v>
      </c>
      <c r="DT25">
        <v>-0.75900000000000001</v>
      </c>
      <c r="DU25">
        <v>-2.5999999999999999E-2</v>
      </c>
      <c r="DV25">
        <v>400</v>
      </c>
      <c r="DW25">
        <v>22</v>
      </c>
      <c r="DX25">
        <v>0.06</v>
      </c>
      <c r="DY25">
        <v>0.04</v>
      </c>
      <c r="DZ25">
        <v>400.490024390244</v>
      </c>
      <c r="EA25">
        <v>-5.9458745644599</v>
      </c>
      <c r="EB25">
        <v>0.71869246069765702</v>
      </c>
      <c r="EC25">
        <v>0</v>
      </c>
      <c r="ED25">
        <v>390.27600000000001</v>
      </c>
      <c r="EE25">
        <v>-36.332903225807598</v>
      </c>
      <c r="EF25">
        <v>2.8230271672615501</v>
      </c>
      <c r="EG25">
        <v>0</v>
      </c>
      <c r="EH25">
        <v>22.120353658536601</v>
      </c>
      <c r="EI25">
        <v>-1.6432055748933901E-3</v>
      </c>
      <c r="EJ25">
        <v>1.03242493637876E-3</v>
      </c>
      <c r="EK25">
        <v>1</v>
      </c>
      <c r="EL25">
        <v>24.713948780487801</v>
      </c>
      <c r="EM25">
        <v>0.60563205574913603</v>
      </c>
      <c r="EN25">
        <v>6.0158705235285402E-2</v>
      </c>
      <c r="EO25">
        <v>0</v>
      </c>
      <c r="EP25">
        <v>1</v>
      </c>
      <c r="EQ25">
        <v>4</v>
      </c>
      <c r="ER25" t="s">
        <v>370</v>
      </c>
      <c r="ES25">
        <v>2.9972599999999998</v>
      </c>
      <c r="ET25">
        <v>2.6942300000000001</v>
      </c>
      <c r="EU25">
        <v>9.7078300000000006E-2</v>
      </c>
      <c r="EV25">
        <v>9.9871299999999996E-2</v>
      </c>
      <c r="EW25">
        <v>0.111251</v>
      </c>
      <c r="EX25">
        <v>0.101647</v>
      </c>
      <c r="EY25">
        <v>28186.9</v>
      </c>
      <c r="EZ25">
        <v>31711.200000000001</v>
      </c>
      <c r="FA25">
        <v>27298</v>
      </c>
      <c r="FB25">
        <v>30521.1</v>
      </c>
      <c r="FC25">
        <v>34064.400000000001</v>
      </c>
      <c r="FD25">
        <v>37712.5</v>
      </c>
      <c r="FE25">
        <v>40378.300000000003</v>
      </c>
      <c r="FF25">
        <v>44943.7</v>
      </c>
      <c r="FG25">
        <v>1.8730199999999999</v>
      </c>
      <c r="FH25">
        <v>1.85955</v>
      </c>
      <c r="FI25">
        <v>-6.1348100000000003E-2</v>
      </c>
      <c r="FJ25">
        <v>0</v>
      </c>
      <c r="FK25">
        <v>27.031700000000001</v>
      </c>
      <c r="FL25">
        <v>999.9</v>
      </c>
      <c r="FM25">
        <v>38.329000000000001</v>
      </c>
      <c r="FN25">
        <v>36.326000000000001</v>
      </c>
      <c r="FO25">
        <v>22.9694</v>
      </c>
      <c r="FP25">
        <v>61.506900000000002</v>
      </c>
      <c r="FQ25">
        <v>36.826900000000002</v>
      </c>
      <c r="FR25">
        <v>1</v>
      </c>
      <c r="FS25">
        <v>0.47150900000000001</v>
      </c>
      <c r="FT25">
        <v>4.3575900000000001</v>
      </c>
      <c r="FU25">
        <v>20.1541</v>
      </c>
      <c r="FV25">
        <v>5.2219300000000004</v>
      </c>
      <c r="FW25">
        <v>12.033899999999999</v>
      </c>
      <c r="FX25">
        <v>4.9597499999999997</v>
      </c>
      <c r="FY25">
        <v>3.302</v>
      </c>
      <c r="FZ25">
        <v>999.9</v>
      </c>
      <c r="GA25">
        <v>9999</v>
      </c>
      <c r="GB25">
        <v>9999</v>
      </c>
      <c r="GC25">
        <v>9999</v>
      </c>
      <c r="GD25">
        <v>1.87965</v>
      </c>
      <c r="GE25">
        <v>1.8765400000000001</v>
      </c>
      <c r="GF25">
        <v>1.8788</v>
      </c>
      <c r="GG25">
        <v>1.87866</v>
      </c>
      <c r="GH25">
        <v>1.87988</v>
      </c>
      <c r="GI25">
        <v>1.8730100000000001</v>
      </c>
      <c r="GJ25">
        <v>1.88053</v>
      </c>
      <c r="GK25">
        <v>1.87466</v>
      </c>
      <c r="GL25">
        <v>5</v>
      </c>
      <c r="GM25">
        <v>0</v>
      </c>
      <c r="GN25">
        <v>0</v>
      </c>
      <c r="GO25">
        <v>0</v>
      </c>
      <c r="GP25" t="s">
        <v>363</v>
      </c>
      <c r="GQ25" t="s">
        <v>364</v>
      </c>
      <c r="GR25" t="s">
        <v>365</v>
      </c>
      <c r="GS25" t="s">
        <v>365</v>
      </c>
      <c r="GT25" t="s">
        <v>365</v>
      </c>
      <c r="GU25" t="s">
        <v>365</v>
      </c>
      <c r="GV25">
        <v>0</v>
      </c>
      <c r="GW25">
        <v>100</v>
      </c>
      <c r="GX25">
        <v>100</v>
      </c>
      <c r="GY25">
        <v>-0.75900000000000001</v>
      </c>
      <c r="GZ25">
        <v>-2.5600000000000001E-2</v>
      </c>
      <c r="HA25">
        <v>-0.75935000000004005</v>
      </c>
      <c r="HB25">
        <v>0</v>
      </c>
      <c r="HC25">
        <v>0</v>
      </c>
      <c r="HD25">
        <v>0</v>
      </c>
      <c r="HE25">
        <v>-2.5666666666662501E-2</v>
      </c>
      <c r="HF25">
        <v>0</v>
      </c>
      <c r="HG25">
        <v>0</v>
      </c>
      <c r="HH25">
        <v>0</v>
      </c>
      <c r="HI25">
        <v>-1</v>
      </c>
      <c r="HJ25">
        <v>-1</v>
      </c>
      <c r="HK25">
        <v>-1</v>
      </c>
      <c r="HL25">
        <v>-1</v>
      </c>
      <c r="HM25">
        <v>1.2</v>
      </c>
      <c r="HN25">
        <v>1.1000000000000001</v>
      </c>
      <c r="HO25">
        <v>2</v>
      </c>
      <c r="HP25">
        <v>490.77100000000002</v>
      </c>
      <c r="HQ25">
        <v>465.113</v>
      </c>
      <c r="HR25">
        <v>21.619800000000001</v>
      </c>
      <c r="HS25">
        <v>33.0595</v>
      </c>
      <c r="HT25">
        <v>29.999400000000001</v>
      </c>
      <c r="HU25">
        <v>33.0017</v>
      </c>
      <c r="HV25">
        <v>33.009399999999999</v>
      </c>
      <c r="HW25">
        <v>20.703700000000001</v>
      </c>
      <c r="HX25">
        <v>100</v>
      </c>
      <c r="HY25">
        <v>0</v>
      </c>
      <c r="HZ25">
        <v>21.665800000000001</v>
      </c>
      <c r="IA25">
        <v>400</v>
      </c>
      <c r="IB25">
        <v>15.0398</v>
      </c>
      <c r="IC25">
        <v>103.908</v>
      </c>
      <c r="ID25">
        <v>100.377</v>
      </c>
    </row>
    <row r="26" spans="1:238" x14ac:dyDescent="0.35">
      <c r="A26">
        <v>9</v>
      </c>
      <c r="B26">
        <v>1600208630.5</v>
      </c>
      <c r="C26">
        <v>1117.4000000953699</v>
      </c>
      <c r="D26" t="s">
        <v>395</v>
      </c>
      <c r="E26" t="s">
        <v>396</v>
      </c>
      <c r="F26">
        <v>1600208630.5</v>
      </c>
      <c r="G26">
        <f t="shared" si="0"/>
        <v>2.0772109352861774E-3</v>
      </c>
      <c r="H26">
        <f t="shared" si="1"/>
        <v>6.2924232844076311</v>
      </c>
      <c r="I26">
        <f t="shared" si="2"/>
        <v>391.44999299288224</v>
      </c>
      <c r="J26">
        <f t="shared" si="3"/>
        <v>344.1474128442606</v>
      </c>
      <c r="K26">
        <f t="shared" si="4"/>
        <v>34.932339337491243</v>
      </c>
      <c r="L26">
        <f t="shared" si="5"/>
        <v>39.733740480199515</v>
      </c>
      <c r="M26">
        <f t="shared" si="6"/>
        <v>0.25111240578544652</v>
      </c>
      <c r="N26">
        <f t="shared" si="7"/>
        <v>2.2844407352342473</v>
      </c>
      <c r="O26">
        <f t="shared" si="8"/>
        <v>0.23672344550398863</v>
      </c>
      <c r="P26">
        <f t="shared" si="9"/>
        <v>0.14917619186782943</v>
      </c>
      <c r="Q26">
        <f t="shared" si="10"/>
        <v>24.168030200797517</v>
      </c>
      <c r="R26">
        <f t="shared" si="11"/>
        <v>25.996084890375105</v>
      </c>
      <c r="S26">
        <f t="shared" si="12"/>
        <v>25.9023</v>
      </c>
      <c r="T26">
        <f t="shared" si="13"/>
        <v>3.3548002518842051</v>
      </c>
      <c r="U26">
        <f t="shared" si="14"/>
        <v>71.654109513030846</v>
      </c>
      <c r="V26">
        <f t="shared" si="15"/>
        <v>2.4897611893287004</v>
      </c>
      <c r="W26">
        <f t="shared" si="16"/>
        <v>3.4746942028159853</v>
      </c>
      <c r="X26">
        <f t="shared" si="17"/>
        <v>0.86503906255550467</v>
      </c>
      <c r="Y26">
        <f t="shared" si="18"/>
        <v>-91.605002246120421</v>
      </c>
      <c r="Z26">
        <f t="shared" si="19"/>
        <v>73.193256367936996</v>
      </c>
      <c r="AA26">
        <f t="shared" si="20"/>
        <v>6.8593850468751283</v>
      </c>
      <c r="AB26">
        <f t="shared" si="21"/>
        <v>12.615669369489225</v>
      </c>
      <c r="AC26">
        <v>26</v>
      </c>
      <c r="AD26">
        <v>5</v>
      </c>
      <c r="AE26">
        <f t="shared" si="22"/>
        <v>1.0009676016199396</v>
      </c>
      <c r="AF26">
        <f t="shared" si="23"/>
        <v>9.6760161993958427E-2</v>
      </c>
      <c r="AG26">
        <f t="shared" si="24"/>
        <v>53793.125405768522</v>
      </c>
      <c r="AH26" t="s">
        <v>360</v>
      </c>
      <c r="AI26">
        <v>10171.5</v>
      </c>
      <c r="AJ26">
        <v>769.274</v>
      </c>
      <c r="AK26">
        <v>3827.48</v>
      </c>
      <c r="AL26">
        <f t="shared" si="25"/>
        <v>3058.2060000000001</v>
      </c>
      <c r="AM26">
        <f t="shared" si="26"/>
        <v>0.79901292756591813</v>
      </c>
      <c r="AN26">
        <v>-1.49848517156175</v>
      </c>
      <c r="AO26" t="s">
        <v>397</v>
      </c>
      <c r="AP26">
        <v>10173.9</v>
      </c>
      <c r="AQ26">
        <v>977.40619230769198</v>
      </c>
      <c r="AR26">
        <v>3089.3</v>
      </c>
      <c r="AS26">
        <f t="shared" si="27"/>
        <v>0.68361564357372484</v>
      </c>
      <c r="AT26">
        <v>0.5</v>
      </c>
      <c r="AU26">
        <f t="shared" si="28"/>
        <v>126.00785927189094</v>
      </c>
      <c r="AV26">
        <f t="shared" si="29"/>
        <v>6.2924232844076311</v>
      </c>
      <c r="AW26">
        <f t="shared" si="30"/>
        <v>43.070471905750537</v>
      </c>
      <c r="AX26">
        <f t="shared" si="31"/>
        <v>1</v>
      </c>
      <c r="AY26">
        <f t="shared" si="32"/>
        <v>6.1828750214371189E-2</v>
      </c>
      <c r="AZ26">
        <f t="shared" si="33"/>
        <v>0.23894733434758678</v>
      </c>
      <c r="BA26" t="s">
        <v>361</v>
      </c>
      <c r="BB26">
        <v>0</v>
      </c>
      <c r="BC26">
        <f t="shared" si="34"/>
        <v>3089.3</v>
      </c>
      <c r="BD26">
        <f t="shared" si="35"/>
        <v>0.68361564357372484</v>
      </c>
      <c r="BE26">
        <f t="shared" si="36"/>
        <v>0.19286318935696589</v>
      </c>
      <c r="BF26">
        <f t="shared" si="37"/>
        <v>0.91028885352677424</v>
      </c>
      <c r="BG26">
        <f t="shared" si="38"/>
        <v>0.24137680718695856</v>
      </c>
      <c r="BH26">
        <f t="shared" si="39"/>
        <v>0</v>
      </c>
      <c r="BI26">
        <f t="shared" si="40"/>
        <v>1</v>
      </c>
      <c r="BJ26">
        <f t="shared" si="41"/>
        <v>149.84899999999999</v>
      </c>
      <c r="BK26">
        <f t="shared" si="42"/>
        <v>126.00785927189094</v>
      </c>
      <c r="BL26">
        <f t="shared" si="43"/>
        <v>0.8408989000386452</v>
      </c>
      <c r="BM26">
        <f t="shared" si="44"/>
        <v>0.19179780007729069</v>
      </c>
      <c r="BN26">
        <v>1600208630.5</v>
      </c>
      <c r="BO26">
        <v>391.45</v>
      </c>
      <c r="BP26">
        <v>399.96899999999999</v>
      </c>
      <c r="BQ26">
        <v>24.528700000000001</v>
      </c>
      <c r="BR26">
        <v>22.099699999999999</v>
      </c>
      <c r="BS26">
        <v>392.21300000000002</v>
      </c>
      <c r="BT26">
        <v>24.555299999999999</v>
      </c>
      <c r="BU26">
        <v>500.02100000000002</v>
      </c>
      <c r="BV26">
        <v>101.404</v>
      </c>
      <c r="BW26">
        <v>0.10000100000000001</v>
      </c>
      <c r="BX26">
        <v>26.496600000000001</v>
      </c>
      <c r="BY26">
        <v>25.9023</v>
      </c>
      <c r="BZ26">
        <v>999.9</v>
      </c>
      <c r="CA26">
        <v>0</v>
      </c>
      <c r="CB26">
        <v>0</v>
      </c>
      <c r="CC26">
        <v>10016.200000000001</v>
      </c>
      <c r="CD26">
        <v>0</v>
      </c>
      <c r="CE26">
        <v>9.92089</v>
      </c>
      <c r="CF26">
        <v>-8.5185899999999997</v>
      </c>
      <c r="CG26">
        <v>401.29399999999998</v>
      </c>
      <c r="CH26">
        <v>409.00799999999998</v>
      </c>
      <c r="CI26">
        <v>2.42896</v>
      </c>
      <c r="CJ26">
        <v>399.96899999999999</v>
      </c>
      <c r="CK26">
        <v>22.099699999999999</v>
      </c>
      <c r="CL26">
        <v>2.4873099999999999</v>
      </c>
      <c r="CM26">
        <v>2.2410000000000001</v>
      </c>
      <c r="CN26">
        <v>20.9437</v>
      </c>
      <c r="CO26">
        <v>19.258500000000002</v>
      </c>
      <c r="CP26">
        <v>149.84899999999999</v>
      </c>
      <c r="CQ26">
        <v>0.96901700000000002</v>
      </c>
      <c r="CR26">
        <v>3.0983199999999999E-2</v>
      </c>
      <c r="CS26">
        <v>0</v>
      </c>
      <c r="CT26">
        <v>975.53899999999999</v>
      </c>
      <c r="CU26">
        <v>4.9998100000000001</v>
      </c>
      <c r="CV26">
        <v>1578.46</v>
      </c>
      <c r="CW26">
        <v>1227.8499999999999</v>
      </c>
      <c r="CX26">
        <v>45.311999999999998</v>
      </c>
      <c r="CY26">
        <v>48.686999999999998</v>
      </c>
      <c r="CZ26">
        <v>47.375</v>
      </c>
      <c r="DA26">
        <v>48.436999999999998</v>
      </c>
      <c r="DB26">
        <v>47.686999999999998</v>
      </c>
      <c r="DC26">
        <v>140.36000000000001</v>
      </c>
      <c r="DD26">
        <v>4.49</v>
      </c>
      <c r="DE26">
        <v>0</v>
      </c>
      <c r="DF26">
        <v>120</v>
      </c>
      <c r="DG26">
        <v>0</v>
      </c>
      <c r="DH26">
        <v>977.40619230769198</v>
      </c>
      <c r="DI26">
        <v>-17.4752478549551</v>
      </c>
      <c r="DJ26">
        <v>-30.316923032987201</v>
      </c>
      <c r="DK26">
        <v>1583.29269230769</v>
      </c>
      <c r="DL26">
        <v>15</v>
      </c>
      <c r="DM26">
        <v>1600208562.5</v>
      </c>
      <c r="DN26" t="s">
        <v>398</v>
      </c>
      <c r="DO26">
        <v>1600208557.5</v>
      </c>
      <c r="DP26">
        <v>1600208562.5</v>
      </c>
      <c r="DQ26">
        <v>126</v>
      </c>
      <c r="DR26">
        <v>-4.0000000000000001E-3</v>
      </c>
      <c r="DS26">
        <v>-1E-3</v>
      </c>
      <c r="DT26">
        <v>-0.76300000000000001</v>
      </c>
      <c r="DU26">
        <v>-2.7E-2</v>
      </c>
      <c r="DV26">
        <v>400</v>
      </c>
      <c r="DW26">
        <v>22</v>
      </c>
      <c r="DX26">
        <v>0.06</v>
      </c>
      <c r="DY26">
        <v>0.04</v>
      </c>
      <c r="DZ26">
        <v>400.21126829268297</v>
      </c>
      <c r="EA26">
        <v>-2.8077491289193</v>
      </c>
      <c r="EB26">
        <v>0.33394815023207602</v>
      </c>
      <c r="EC26">
        <v>0</v>
      </c>
      <c r="ED26">
        <v>393.669806451613</v>
      </c>
      <c r="EE26">
        <v>-24.219290322581301</v>
      </c>
      <c r="EF26">
        <v>1.8818515491030601</v>
      </c>
      <c r="EG26">
        <v>0</v>
      </c>
      <c r="EH26">
        <v>22.1003463414634</v>
      </c>
      <c r="EI26">
        <v>-1.9881533101138299E-3</v>
      </c>
      <c r="EJ26">
        <v>7.9636293998599096E-4</v>
      </c>
      <c r="EK26">
        <v>1</v>
      </c>
      <c r="EL26">
        <v>24.433292682926801</v>
      </c>
      <c r="EM26">
        <v>0.45912961672470698</v>
      </c>
      <c r="EN26">
        <v>4.6336501916686403E-2</v>
      </c>
      <c r="EO26">
        <v>1</v>
      </c>
      <c r="EP26">
        <v>2</v>
      </c>
      <c r="EQ26">
        <v>4</v>
      </c>
      <c r="ER26" t="s">
        <v>362</v>
      </c>
      <c r="ES26">
        <v>2.99736</v>
      </c>
      <c r="ET26">
        <v>2.69421</v>
      </c>
      <c r="EU26">
        <v>9.7966399999999995E-2</v>
      </c>
      <c r="EV26">
        <v>9.9873000000000003E-2</v>
      </c>
      <c r="EW26">
        <v>0.11028399999999999</v>
      </c>
      <c r="EX26">
        <v>0.10158499999999999</v>
      </c>
      <c r="EY26">
        <v>28159</v>
      </c>
      <c r="EZ26">
        <v>31710.9</v>
      </c>
      <c r="FA26">
        <v>27297.7</v>
      </c>
      <c r="FB26">
        <v>30520.799999999999</v>
      </c>
      <c r="FC26">
        <v>34101.5</v>
      </c>
      <c r="FD26">
        <v>37714.5</v>
      </c>
      <c r="FE26">
        <v>40378.300000000003</v>
      </c>
      <c r="FF26">
        <v>44943</v>
      </c>
      <c r="FG26">
        <v>1.8728</v>
      </c>
      <c r="FH26">
        <v>1.8599000000000001</v>
      </c>
      <c r="FI26">
        <v>-6.5620999999999999E-2</v>
      </c>
      <c r="FJ26">
        <v>0</v>
      </c>
      <c r="FK26">
        <v>26.976400000000002</v>
      </c>
      <c r="FL26">
        <v>999.9</v>
      </c>
      <c r="FM26">
        <v>38.353000000000002</v>
      </c>
      <c r="FN26">
        <v>36.326000000000001</v>
      </c>
      <c r="FO26">
        <v>22.982800000000001</v>
      </c>
      <c r="FP26">
        <v>61.476900000000001</v>
      </c>
      <c r="FQ26">
        <v>37.011200000000002</v>
      </c>
      <c r="FR26">
        <v>1</v>
      </c>
      <c r="FS26">
        <v>0.471611</v>
      </c>
      <c r="FT26">
        <v>4.4683900000000003</v>
      </c>
      <c r="FU26">
        <v>20.152000000000001</v>
      </c>
      <c r="FV26">
        <v>5.2217799999999999</v>
      </c>
      <c r="FW26">
        <v>12.033899999999999</v>
      </c>
      <c r="FX26">
        <v>4.9602000000000004</v>
      </c>
      <c r="FY26">
        <v>3.3019500000000002</v>
      </c>
      <c r="FZ26">
        <v>999.9</v>
      </c>
      <c r="GA26">
        <v>9999</v>
      </c>
      <c r="GB26">
        <v>9999</v>
      </c>
      <c r="GC26">
        <v>9999</v>
      </c>
      <c r="GD26">
        <v>1.8796200000000001</v>
      </c>
      <c r="GE26">
        <v>1.87653</v>
      </c>
      <c r="GF26">
        <v>1.8787799999999999</v>
      </c>
      <c r="GG26">
        <v>1.8786499999999999</v>
      </c>
      <c r="GH26">
        <v>1.87988</v>
      </c>
      <c r="GI26">
        <v>1.8730100000000001</v>
      </c>
      <c r="GJ26">
        <v>1.8805099999999999</v>
      </c>
      <c r="GK26">
        <v>1.87462</v>
      </c>
      <c r="GL26">
        <v>5</v>
      </c>
      <c r="GM26">
        <v>0</v>
      </c>
      <c r="GN26">
        <v>0</v>
      </c>
      <c r="GO26">
        <v>0</v>
      </c>
      <c r="GP26" t="s">
        <v>363</v>
      </c>
      <c r="GQ26" t="s">
        <v>364</v>
      </c>
      <c r="GR26" t="s">
        <v>365</v>
      </c>
      <c r="GS26" t="s">
        <v>365</v>
      </c>
      <c r="GT26" t="s">
        <v>365</v>
      </c>
      <c r="GU26" t="s">
        <v>365</v>
      </c>
      <c r="GV26">
        <v>0</v>
      </c>
      <c r="GW26">
        <v>100</v>
      </c>
      <c r="GX26">
        <v>100</v>
      </c>
      <c r="GY26">
        <v>-0.76300000000000001</v>
      </c>
      <c r="GZ26">
        <v>-2.6599999999999999E-2</v>
      </c>
      <c r="HA26">
        <v>-0.76279999999996995</v>
      </c>
      <c r="HB26">
        <v>0</v>
      </c>
      <c r="HC26">
        <v>0</v>
      </c>
      <c r="HD26">
        <v>0</v>
      </c>
      <c r="HE26">
        <v>-2.6684999999993401E-2</v>
      </c>
      <c r="HF26">
        <v>0</v>
      </c>
      <c r="HG26">
        <v>0</v>
      </c>
      <c r="HH26">
        <v>0</v>
      </c>
      <c r="HI26">
        <v>-1</v>
      </c>
      <c r="HJ26">
        <v>-1</v>
      </c>
      <c r="HK26">
        <v>-1</v>
      </c>
      <c r="HL26">
        <v>-1</v>
      </c>
      <c r="HM26">
        <v>1.2</v>
      </c>
      <c r="HN26">
        <v>1.1000000000000001</v>
      </c>
      <c r="HO26">
        <v>2</v>
      </c>
      <c r="HP26">
        <v>490.54899999999998</v>
      </c>
      <c r="HQ26">
        <v>465.274</v>
      </c>
      <c r="HR26">
        <v>21.418600000000001</v>
      </c>
      <c r="HS26">
        <v>33.047800000000002</v>
      </c>
      <c r="HT26">
        <v>29.999300000000002</v>
      </c>
      <c r="HU26">
        <v>32.992899999999999</v>
      </c>
      <c r="HV26">
        <v>33.000599999999999</v>
      </c>
      <c r="HW26">
        <v>20.703399999999998</v>
      </c>
      <c r="HX26">
        <v>100</v>
      </c>
      <c r="HY26">
        <v>0</v>
      </c>
      <c r="HZ26">
        <v>21.4664</v>
      </c>
      <c r="IA26">
        <v>400</v>
      </c>
      <c r="IB26">
        <v>15.0398</v>
      </c>
      <c r="IC26">
        <v>103.907</v>
      </c>
      <c r="ID26">
        <v>100.376</v>
      </c>
    </row>
    <row r="27" spans="1:238" x14ac:dyDescent="0.35">
      <c r="A27">
        <v>10</v>
      </c>
      <c r="B27">
        <v>1600208751</v>
      </c>
      <c r="C27">
        <v>1237.9000000953699</v>
      </c>
      <c r="D27" t="s">
        <v>399</v>
      </c>
      <c r="E27" t="s">
        <v>400</v>
      </c>
      <c r="F27">
        <v>1600208751</v>
      </c>
      <c r="G27">
        <f t="shared" si="0"/>
        <v>1.9089718524025504E-3</v>
      </c>
      <c r="H27">
        <f t="shared" si="1"/>
        <v>3.6291666587708966</v>
      </c>
      <c r="I27">
        <f t="shared" si="2"/>
        <v>394.75999595091395</v>
      </c>
      <c r="J27">
        <f t="shared" si="3"/>
        <v>363.24083388136398</v>
      </c>
      <c r="K27">
        <f t="shared" si="4"/>
        <v>36.869682017851225</v>
      </c>
      <c r="L27">
        <f t="shared" si="5"/>
        <v>40.068940951809552</v>
      </c>
      <c r="M27">
        <f t="shared" si="6"/>
        <v>0.23157770606882752</v>
      </c>
      <c r="N27">
        <f t="shared" si="7"/>
        <v>2.2824997739089512</v>
      </c>
      <c r="O27">
        <f t="shared" si="8"/>
        <v>0.21927167152442337</v>
      </c>
      <c r="P27">
        <f t="shared" si="9"/>
        <v>0.13809592314954749</v>
      </c>
      <c r="Q27">
        <f t="shared" si="10"/>
        <v>16.120993012752411</v>
      </c>
      <c r="R27">
        <f t="shared" si="11"/>
        <v>25.829763356846975</v>
      </c>
      <c r="S27">
        <f t="shared" si="12"/>
        <v>25.765499999999999</v>
      </c>
      <c r="T27">
        <f t="shared" si="13"/>
        <v>3.3277195251037139</v>
      </c>
      <c r="U27">
        <f t="shared" si="14"/>
        <v>71.743667604768362</v>
      </c>
      <c r="V27">
        <f t="shared" si="15"/>
        <v>2.4692804846220002</v>
      </c>
      <c r="W27">
        <f t="shared" si="16"/>
        <v>3.4418096635721507</v>
      </c>
      <c r="X27">
        <f t="shared" si="17"/>
        <v>0.85843904048171371</v>
      </c>
      <c r="Y27">
        <f t="shared" si="18"/>
        <v>-84.185658690952479</v>
      </c>
      <c r="Z27">
        <f t="shared" si="19"/>
        <v>70.128547439477217</v>
      </c>
      <c r="AA27">
        <f t="shared" si="20"/>
        <v>6.5679385860266812</v>
      </c>
      <c r="AB27">
        <f t="shared" si="21"/>
        <v>8.6318203473038295</v>
      </c>
      <c r="AC27">
        <v>25</v>
      </c>
      <c r="AD27">
        <v>5</v>
      </c>
      <c r="AE27">
        <f t="shared" si="22"/>
        <v>1.0009309749045083</v>
      </c>
      <c r="AF27">
        <f t="shared" si="23"/>
        <v>9.3097490450833043E-2</v>
      </c>
      <c r="AG27">
        <f t="shared" si="24"/>
        <v>53757.140501711583</v>
      </c>
      <c r="AH27" t="s">
        <v>360</v>
      </c>
      <c r="AI27">
        <v>10171.5</v>
      </c>
      <c r="AJ27">
        <v>769.274</v>
      </c>
      <c r="AK27">
        <v>3827.48</v>
      </c>
      <c r="AL27">
        <f t="shared" si="25"/>
        <v>3058.2060000000001</v>
      </c>
      <c r="AM27">
        <f t="shared" si="26"/>
        <v>0.79901292756591813</v>
      </c>
      <c r="AN27">
        <v>-1.49848517156175</v>
      </c>
      <c r="AO27" t="s">
        <v>401</v>
      </c>
      <c r="AP27">
        <v>10173.5</v>
      </c>
      <c r="AQ27">
        <v>934.80719999999997</v>
      </c>
      <c r="AR27">
        <v>3172.53</v>
      </c>
      <c r="AS27">
        <f t="shared" si="27"/>
        <v>0.70534330644627474</v>
      </c>
      <c r="AT27">
        <v>0.5</v>
      </c>
      <c r="AU27">
        <f t="shared" si="28"/>
        <v>84.063972876414581</v>
      </c>
      <c r="AV27">
        <f t="shared" si="29"/>
        <v>3.6291666587708966</v>
      </c>
      <c r="AW27">
        <f t="shared" si="30"/>
        <v>29.646980290830108</v>
      </c>
      <c r="AX27">
        <f t="shared" si="31"/>
        <v>1</v>
      </c>
      <c r="AY27">
        <f t="shared" si="32"/>
        <v>6.0997019946594587E-2</v>
      </c>
      <c r="AZ27">
        <f t="shared" si="33"/>
        <v>0.20644406829880246</v>
      </c>
      <c r="BA27" t="s">
        <v>361</v>
      </c>
      <c r="BB27">
        <v>0</v>
      </c>
      <c r="BC27">
        <f t="shared" si="34"/>
        <v>3172.53</v>
      </c>
      <c r="BD27">
        <f t="shared" si="35"/>
        <v>0.70534330644627485</v>
      </c>
      <c r="BE27">
        <f t="shared" si="36"/>
        <v>0.17111781119692326</v>
      </c>
      <c r="BF27">
        <f t="shared" si="37"/>
        <v>0.93112127879843021</v>
      </c>
      <c r="BG27">
        <f t="shared" si="38"/>
        <v>0.21416150514386531</v>
      </c>
      <c r="BH27">
        <f t="shared" si="39"/>
        <v>0</v>
      </c>
      <c r="BI27">
        <f t="shared" si="40"/>
        <v>1</v>
      </c>
      <c r="BJ27">
        <f t="shared" si="41"/>
        <v>99.970799999999997</v>
      </c>
      <c r="BK27">
        <f t="shared" si="42"/>
        <v>84.063972876414581</v>
      </c>
      <c r="BL27">
        <f t="shared" si="43"/>
        <v>0.84088526726218638</v>
      </c>
      <c r="BM27">
        <f t="shared" si="44"/>
        <v>0.1917705345243729</v>
      </c>
      <c r="BN27">
        <v>1600208751</v>
      </c>
      <c r="BO27">
        <v>394.76</v>
      </c>
      <c r="BP27">
        <v>400.01499999999999</v>
      </c>
      <c r="BQ27">
        <v>24.327400000000001</v>
      </c>
      <c r="BR27">
        <v>22.0946</v>
      </c>
      <c r="BS27">
        <v>395.52199999999999</v>
      </c>
      <c r="BT27">
        <v>24.352599999999999</v>
      </c>
      <c r="BU27">
        <v>500.024</v>
      </c>
      <c r="BV27">
        <v>101.402</v>
      </c>
      <c r="BW27">
        <v>0.10002999999999999</v>
      </c>
      <c r="BX27">
        <v>26.3354</v>
      </c>
      <c r="BY27">
        <v>25.765499999999999</v>
      </c>
      <c r="BZ27">
        <v>999.9</v>
      </c>
      <c r="CA27">
        <v>0</v>
      </c>
      <c r="CB27">
        <v>0</v>
      </c>
      <c r="CC27">
        <v>10003.799999999999</v>
      </c>
      <c r="CD27">
        <v>0</v>
      </c>
      <c r="CE27">
        <v>9.9998699999999996</v>
      </c>
      <c r="CF27">
        <v>-5.2557700000000001</v>
      </c>
      <c r="CG27">
        <v>404.60300000000001</v>
      </c>
      <c r="CH27">
        <v>409.053</v>
      </c>
      <c r="CI27">
        <v>2.2327699999999999</v>
      </c>
      <c r="CJ27">
        <v>400.01499999999999</v>
      </c>
      <c r="CK27">
        <v>22.0946</v>
      </c>
      <c r="CL27">
        <v>2.4668399999999999</v>
      </c>
      <c r="CM27">
        <v>2.2404299999999999</v>
      </c>
      <c r="CN27">
        <v>20.8093</v>
      </c>
      <c r="CO27">
        <v>19.2544</v>
      </c>
      <c r="CP27">
        <v>99.970799999999997</v>
      </c>
      <c r="CQ27">
        <v>0.96889700000000001</v>
      </c>
      <c r="CR27">
        <v>3.11033E-2</v>
      </c>
      <c r="CS27">
        <v>0</v>
      </c>
      <c r="CT27">
        <v>933.44600000000003</v>
      </c>
      <c r="CU27">
        <v>4.9998100000000001</v>
      </c>
      <c r="CV27">
        <v>1031.6300000000001</v>
      </c>
      <c r="CW27">
        <v>805.02099999999996</v>
      </c>
      <c r="CX27">
        <v>44.936999999999998</v>
      </c>
      <c r="CY27">
        <v>48.5</v>
      </c>
      <c r="CZ27">
        <v>47.061999999999998</v>
      </c>
      <c r="DA27">
        <v>48.311999999999998</v>
      </c>
      <c r="DB27">
        <v>47.375</v>
      </c>
      <c r="DC27">
        <v>92.02</v>
      </c>
      <c r="DD27">
        <v>2.95</v>
      </c>
      <c r="DE27">
        <v>0</v>
      </c>
      <c r="DF27">
        <v>120</v>
      </c>
      <c r="DG27">
        <v>0</v>
      </c>
      <c r="DH27">
        <v>934.80719999999997</v>
      </c>
      <c r="DI27">
        <v>-11.5470000185621</v>
      </c>
      <c r="DJ27">
        <v>-10.314615435399601</v>
      </c>
      <c r="DK27">
        <v>1033.1404</v>
      </c>
      <c r="DL27">
        <v>15</v>
      </c>
      <c r="DM27">
        <v>1600208686</v>
      </c>
      <c r="DN27" t="s">
        <v>402</v>
      </c>
      <c r="DO27">
        <v>1600208678</v>
      </c>
      <c r="DP27">
        <v>1600208686</v>
      </c>
      <c r="DQ27">
        <v>127</v>
      </c>
      <c r="DR27">
        <v>1E-3</v>
      </c>
      <c r="DS27">
        <v>1E-3</v>
      </c>
      <c r="DT27">
        <v>-0.76200000000000001</v>
      </c>
      <c r="DU27">
        <v>-2.5000000000000001E-2</v>
      </c>
      <c r="DV27">
        <v>400</v>
      </c>
      <c r="DW27">
        <v>22</v>
      </c>
      <c r="DX27">
        <v>0.22</v>
      </c>
      <c r="DY27">
        <v>0.03</v>
      </c>
      <c r="DZ27">
        <v>400.62265853658499</v>
      </c>
      <c r="EA27">
        <v>-7.5593519163751903</v>
      </c>
      <c r="EB27">
        <v>0.91556855878834298</v>
      </c>
      <c r="EC27">
        <v>0</v>
      </c>
      <c r="ED27">
        <v>398.61070967741898</v>
      </c>
      <c r="EE27">
        <v>-40.993161290322803</v>
      </c>
      <c r="EF27">
        <v>3.1783965240510699</v>
      </c>
      <c r="EG27">
        <v>0</v>
      </c>
      <c r="EH27">
        <v>22.095204878048801</v>
      </c>
      <c r="EI27">
        <v>1.8229965156693301E-3</v>
      </c>
      <c r="EJ27">
        <v>5.5257764911264304E-4</v>
      </c>
      <c r="EK27">
        <v>1</v>
      </c>
      <c r="EL27">
        <v>24.233682926829299</v>
      </c>
      <c r="EM27">
        <v>0.43050731707317402</v>
      </c>
      <c r="EN27">
        <v>4.3000719803612197E-2</v>
      </c>
      <c r="EO27">
        <v>1</v>
      </c>
      <c r="EP27">
        <v>2</v>
      </c>
      <c r="EQ27">
        <v>4</v>
      </c>
      <c r="ER27" t="s">
        <v>362</v>
      </c>
      <c r="ES27">
        <v>2.9973700000000001</v>
      </c>
      <c r="ET27">
        <v>2.6942400000000002</v>
      </c>
      <c r="EU27">
        <v>9.8605399999999996E-2</v>
      </c>
      <c r="EV27">
        <v>9.9880200000000002E-2</v>
      </c>
      <c r="EW27">
        <v>0.109637</v>
      </c>
      <c r="EX27">
        <v>0.101566</v>
      </c>
      <c r="EY27">
        <v>28138.9</v>
      </c>
      <c r="EZ27">
        <v>31710.6</v>
      </c>
      <c r="FA27">
        <v>27297.599999999999</v>
      </c>
      <c r="FB27">
        <v>30520.799999999999</v>
      </c>
      <c r="FC27">
        <v>34126.300000000003</v>
      </c>
      <c r="FD27">
        <v>37715.4</v>
      </c>
      <c r="FE27">
        <v>40378.199999999997</v>
      </c>
      <c r="FF27">
        <v>44943</v>
      </c>
      <c r="FG27">
        <v>1.87558</v>
      </c>
      <c r="FH27">
        <v>1.8595200000000001</v>
      </c>
      <c r="FI27">
        <v>-6.6623100000000005E-2</v>
      </c>
      <c r="FJ27">
        <v>0</v>
      </c>
      <c r="FK27">
        <v>26.856200000000001</v>
      </c>
      <c r="FL27">
        <v>999.9</v>
      </c>
      <c r="FM27">
        <v>38.402000000000001</v>
      </c>
      <c r="FN27">
        <v>36.345999999999997</v>
      </c>
      <c r="FO27">
        <v>23.038499999999999</v>
      </c>
      <c r="FP27">
        <v>61.616900000000001</v>
      </c>
      <c r="FQ27">
        <v>36.947099999999999</v>
      </c>
      <c r="FR27">
        <v>1</v>
      </c>
      <c r="FS27">
        <v>0.47295700000000002</v>
      </c>
      <c r="FT27">
        <v>4.4805900000000003</v>
      </c>
      <c r="FU27">
        <v>20.1523</v>
      </c>
      <c r="FV27">
        <v>5.22133</v>
      </c>
      <c r="FW27">
        <v>12.033899999999999</v>
      </c>
      <c r="FX27">
        <v>4.9603999999999999</v>
      </c>
      <c r="FY27">
        <v>3.302</v>
      </c>
      <c r="FZ27">
        <v>999.9</v>
      </c>
      <c r="GA27">
        <v>9999</v>
      </c>
      <c r="GB27">
        <v>9999</v>
      </c>
      <c r="GC27">
        <v>9999</v>
      </c>
      <c r="GD27">
        <v>1.87965</v>
      </c>
      <c r="GE27">
        <v>1.87653</v>
      </c>
      <c r="GF27">
        <v>1.8787799999999999</v>
      </c>
      <c r="GG27">
        <v>1.87866</v>
      </c>
      <c r="GH27">
        <v>1.87988</v>
      </c>
      <c r="GI27">
        <v>1.8729800000000001</v>
      </c>
      <c r="GJ27">
        <v>1.8805000000000001</v>
      </c>
      <c r="GK27">
        <v>1.8746100000000001</v>
      </c>
      <c r="GL27">
        <v>5</v>
      </c>
      <c r="GM27">
        <v>0</v>
      </c>
      <c r="GN27">
        <v>0</v>
      </c>
      <c r="GO27">
        <v>0</v>
      </c>
      <c r="GP27" t="s">
        <v>363</v>
      </c>
      <c r="GQ27" t="s">
        <v>364</v>
      </c>
      <c r="GR27" t="s">
        <v>365</v>
      </c>
      <c r="GS27" t="s">
        <v>365</v>
      </c>
      <c r="GT27" t="s">
        <v>365</v>
      </c>
      <c r="GU27" t="s">
        <v>365</v>
      </c>
      <c r="GV27">
        <v>0</v>
      </c>
      <c r="GW27">
        <v>100</v>
      </c>
      <c r="GX27">
        <v>100</v>
      </c>
      <c r="GY27">
        <v>-0.76200000000000001</v>
      </c>
      <c r="GZ27">
        <v>-2.52E-2</v>
      </c>
      <c r="HA27">
        <v>-0.76194999999995605</v>
      </c>
      <c r="HB27">
        <v>0</v>
      </c>
      <c r="HC27">
        <v>0</v>
      </c>
      <c r="HD27">
        <v>0</v>
      </c>
      <c r="HE27">
        <v>-2.5234999999995001E-2</v>
      </c>
      <c r="HF27">
        <v>0</v>
      </c>
      <c r="HG27">
        <v>0</v>
      </c>
      <c r="HH27">
        <v>0</v>
      </c>
      <c r="HI27">
        <v>-1</v>
      </c>
      <c r="HJ27">
        <v>-1</v>
      </c>
      <c r="HK27">
        <v>-1</v>
      </c>
      <c r="HL27">
        <v>-1</v>
      </c>
      <c r="HM27">
        <v>1.2</v>
      </c>
      <c r="HN27">
        <v>1.1000000000000001</v>
      </c>
      <c r="HO27">
        <v>2</v>
      </c>
      <c r="HP27">
        <v>492.423</v>
      </c>
      <c r="HQ27">
        <v>465.00599999999997</v>
      </c>
      <c r="HR27">
        <v>21.2836</v>
      </c>
      <c r="HS27">
        <v>33.044800000000002</v>
      </c>
      <c r="HT27">
        <v>29.999700000000001</v>
      </c>
      <c r="HU27">
        <v>32.992899999999999</v>
      </c>
      <c r="HV27">
        <v>32.997700000000002</v>
      </c>
      <c r="HW27">
        <v>20.700700000000001</v>
      </c>
      <c r="HX27">
        <v>100</v>
      </c>
      <c r="HY27">
        <v>0</v>
      </c>
      <c r="HZ27">
        <v>21.311</v>
      </c>
      <c r="IA27">
        <v>400</v>
      </c>
      <c r="IB27">
        <v>15.0398</v>
      </c>
      <c r="IC27">
        <v>103.907</v>
      </c>
      <c r="ID27">
        <v>100.376</v>
      </c>
    </row>
    <row r="28" spans="1:238" x14ac:dyDescent="0.35">
      <c r="A28">
        <v>11</v>
      </c>
      <c r="B28">
        <v>1600208871.5</v>
      </c>
      <c r="C28">
        <v>1358.4000000953699</v>
      </c>
      <c r="D28" t="s">
        <v>403</v>
      </c>
      <c r="E28" t="s">
        <v>404</v>
      </c>
      <c r="F28">
        <v>1600208871.5</v>
      </c>
      <c r="G28">
        <f t="shared" si="0"/>
        <v>1.7336714354336982E-3</v>
      </c>
      <c r="H28">
        <f t="shared" si="1"/>
        <v>0.99168121247844132</v>
      </c>
      <c r="I28">
        <f t="shared" si="2"/>
        <v>398.00299889504123</v>
      </c>
      <c r="J28">
        <f t="shared" si="3"/>
        <v>384.68044558110603</v>
      </c>
      <c r="K28">
        <f t="shared" si="4"/>
        <v>39.046214690121708</v>
      </c>
      <c r="L28">
        <f t="shared" si="5"/>
        <v>40.398493660607691</v>
      </c>
      <c r="M28">
        <f t="shared" si="6"/>
        <v>0.20929588474945002</v>
      </c>
      <c r="N28">
        <f t="shared" si="7"/>
        <v>2.2831776775772359</v>
      </c>
      <c r="O28">
        <f t="shared" si="8"/>
        <v>0.19919136837658266</v>
      </c>
      <c r="P28">
        <f t="shared" si="9"/>
        <v>0.12536179352865306</v>
      </c>
      <c r="Q28">
        <f t="shared" si="10"/>
        <v>8.0701721069387329</v>
      </c>
      <c r="R28">
        <f t="shared" si="11"/>
        <v>25.685361437917582</v>
      </c>
      <c r="S28">
        <f t="shared" si="12"/>
        <v>25.652000000000001</v>
      </c>
      <c r="T28">
        <f t="shared" si="13"/>
        <v>3.3053963653822391</v>
      </c>
      <c r="U28">
        <f t="shared" si="14"/>
        <v>71.695270854101594</v>
      </c>
      <c r="V28">
        <f t="shared" si="15"/>
        <v>2.4469934359195604</v>
      </c>
      <c r="W28">
        <f t="shared" si="16"/>
        <v>3.4130472020939031</v>
      </c>
      <c r="X28">
        <f t="shared" si="17"/>
        <v>0.85840292946267871</v>
      </c>
      <c r="Y28">
        <f t="shared" si="18"/>
        <v>-76.454910302626089</v>
      </c>
      <c r="Z28">
        <f t="shared" si="19"/>
        <v>66.62898235235329</v>
      </c>
      <c r="AA28">
        <f t="shared" si="20"/>
        <v>6.230336526873951</v>
      </c>
      <c r="AB28">
        <f t="shared" si="21"/>
        <v>4.4745806835398838</v>
      </c>
      <c r="AC28">
        <v>25</v>
      </c>
      <c r="AD28">
        <v>5</v>
      </c>
      <c r="AE28">
        <f t="shared" si="22"/>
        <v>1.0009301395943044</v>
      </c>
      <c r="AF28">
        <f t="shared" si="23"/>
        <v>9.3013959430443549E-2</v>
      </c>
      <c r="AG28">
        <f t="shared" si="24"/>
        <v>53805.372103460511</v>
      </c>
      <c r="AH28" t="s">
        <v>360</v>
      </c>
      <c r="AI28">
        <v>10171.5</v>
      </c>
      <c r="AJ28">
        <v>769.274</v>
      </c>
      <c r="AK28">
        <v>3827.48</v>
      </c>
      <c r="AL28">
        <f t="shared" si="25"/>
        <v>3058.2060000000001</v>
      </c>
      <c r="AM28">
        <f t="shared" si="26"/>
        <v>0.79901292756591813</v>
      </c>
      <c r="AN28">
        <v>-1.49848517156175</v>
      </c>
      <c r="AO28" t="s">
        <v>405</v>
      </c>
      <c r="AP28">
        <v>10173.299999999999</v>
      </c>
      <c r="AQ28">
        <v>888.44903999999997</v>
      </c>
      <c r="AR28">
        <v>3287.45</v>
      </c>
      <c r="AS28">
        <f t="shared" si="27"/>
        <v>0.72974523110617651</v>
      </c>
      <c r="AT28">
        <v>0.5</v>
      </c>
      <c r="AU28">
        <f t="shared" si="28"/>
        <v>42.105536827523899</v>
      </c>
      <c r="AV28">
        <f t="shared" si="29"/>
        <v>0.99168121247844132</v>
      </c>
      <c r="AW28">
        <f t="shared" si="30"/>
        <v>15.363157351525526</v>
      </c>
      <c r="AX28">
        <f t="shared" si="31"/>
        <v>1</v>
      </c>
      <c r="AY28">
        <f t="shared" si="32"/>
        <v>5.9141067224498571E-2</v>
      </c>
      <c r="AZ28">
        <f t="shared" si="33"/>
        <v>0.16427017901412957</v>
      </c>
      <c r="BA28" t="s">
        <v>361</v>
      </c>
      <c r="BB28">
        <v>0</v>
      </c>
      <c r="BC28">
        <f t="shared" si="34"/>
        <v>3287.45</v>
      </c>
      <c r="BD28">
        <f t="shared" si="35"/>
        <v>0.72974523110617651</v>
      </c>
      <c r="BE28">
        <f t="shared" si="36"/>
        <v>0.14109283392728381</v>
      </c>
      <c r="BF28">
        <f t="shared" si="37"/>
        <v>0.95267406249602882</v>
      </c>
      <c r="BG28">
        <f t="shared" si="38"/>
        <v>0.17658391880730082</v>
      </c>
      <c r="BH28">
        <f t="shared" si="39"/>
        <v>0</v>
      </c>
      <c r="BI28">
        <f t="shared" si="40"/>
        <v>1</v>
      </c>
      <c r="BJ28">
        <f t="shared" si="41"/>
        <v>50.076000000000001</v>
      </c>
      <c r="BK28">
        <f t="shared" si="42"/>
        <v>42.105536827523899</v>
      </c>
      <c r="BL28">
        <f t="shared" si="43"/>
        <v>0.84083267089072411</v>
      </c>
      <c r="BM28">
        <f t="shared" si="44"/>
        <v>0.19166534178144845</v>
      </c>
      <c r="BN28">
        <v>1600208871.5</v>
      </c>
      <c r="BO28">
        <v>398.00299999999999</v>
      </c>
      <c r="BP28">
        <v>400.02</v>
      </c>
      <c r="BQ28">
        <v>24.107600000000001</v>
      </c>
      <c r="BR28">
        <v>22.0792</v>
      </c>
      <c r="BS28">
        <v>398.767</v>
      </c>
      <c r="BT28">
        <v>24.133700000000001</v>
      </c>
      <c r="BU28">
        <v>499.98</v>
      </c>
      <c r="BV28">
        <v>101.40300000000001</v>
      </c>
      <c r="BW28">
        <v>9.9988099999999996E-2</v>
      </c>
      <c r="BX28">
        <v>26.193300000000001</v>
      </c>
      <c r="BY28">
        <v>25.652000000000001</v>
      </c>
      <c r="BZ28">
        <v>999.9</v>
      </c>
      <c r="CA28">
        <v>0</v>
      </c>
      <c r="CB28">
        <v>0</v>
      </c>
      <c r="CC28">
        <v>10008.1</v>
      </c>
      <c r="CD28">
        <v>0</v>
      </c>
      <c r="CE28">
        <v>10.087199999999999</v>
      </c>
      <c r="CF28">
        <v>-2.0169100000000002</v>
      </c>
      <c r="CG28">
        <v>407.83499999999998</v>
      </c>
      <c r="CH28">
        <v>409.05099999999999</v>
      </c>
      <c r="CI28">
        <v>2.0283699999999998</v>
      </c>
      <c r="CJ28">
        <v>400.02</v>
      </c>
      <c r="CK28">
        <v>22.0792</v>
      </c>
      <c r="CL28">
        <v>2.4445800000000002</v>
      </c>
      <c r="CM28">
        <v>2.2389000000000001</v>
      </c>
      <c r="CN28">
        <v>20.662199999999999</v>
      </c>
      <c r="CO28">
        <v>19.243400000000001</v>
      </c>
      <c r="CP28">
        <v>50.076000000000001</v>
      </c>
      <c r="CQ28">
        <v>0.96922799999999998</v>
      </c>
      <c r="CR28">
        <v>3.07716E-2</v>
      </c>
      <c r="CS28">
        <v>0</v>
      </c>
      <c r="CT28">
        <v>889.11099999999999</v>
      </c>
      <c r="CU28">
        <v>4.9998100000000001</v>
      </c>
      <c r="CV28">
        <v>523.40899999999999</v>
      </c>
      <c r="CW28">
        <v>382.12400000000002</v>
      </c>
      <c r="CX28">
        <v>44.625</v>
      </c>
      <c r="CY28">
        <v>48.25</v>
      </c>
      <c r="CZ28">
        <v>46.811999999999998</v>
      </c>
      <c r="DA28">
        <v>48.061999999999998</v>
      </c>
      <c r="DB28">
        <v>47.125</v>
      </c>
      <c r="DC28">
        <v>43.69</v>
      </c>
      <c r="DD28">
        <v>1.39</v>
      </c>
      <c r="DE28">
        <v>0</v>
      </c>
      <c r="DF28">
        <v>120</v>
      </c>
      <c r="DG28">
        <v>0</v>
      </c>
      <c r="DH28">
        <v>888.44903999999997</v>
      </c>
      <c r="DI28">
        <v>6.2836153961148504</v>
      </c>
      <c r="DJ28">
        <v>3.1621538599938601</v>
      </c>
      <c r="DK28">
        <v>522.53247999999996</v>
      </c>
      <c r="DL28">
        <v>15</v>
      </c>
      <c r="DM28">
        <v>1600208806.5</v>
      </c>
      <c r="DN28" t="s">
        <v>406</v>
      </c>
      <c r="DO28">
        <v>1600208803.5</v>
      </c>
      <c r="DP28">
        <v>1600208806.5</v>
      </c>
      <c r="DQ28">
        <v>128</v>
      </c>
      <c r="DR28">
        <v>-1E-3</v>
      </c>
      <c r="DS28">
        <v>-1E-3</v>
      </c>
      <c r="DT28">
        <v>-0.76400000000000001</v>
      </c>
      <c r="DU28">
        <v>-2.5999999999999999E-2</v>
      </c>
      <c r="DV28">
        <v>400</v>
      </c>
      <c r="DW28">
        <v>22</v>
      </c>
      <c r="DX28">
        <v>0.15</v>
      </c>
      <c r="DY28">
        <v>0.04</v>
      </c>
      <c r="DZ28">
        <v>400.54980487804897</v>
      </c>
      <c r="EA28">
        <v>-6.8366341463407103</v>
      </c>
      <c r="EB28">
        <v>0.82023468442707304</v>
      </c>
      <c r="EC28">
        <v>0</v>
      </c>
      <c r="ED28">
        <v>401.489709677419</v>
      </c>
      <c r="EE28">
        <v>-38.171564516129699</v>
      </c>
      <c r="EF28">
        <v>2.9597049568904401</v>
      </c>
      <c r="EG28">
        <v>0</v>
      </c>
      <c r="EH28">
        <v>22.0802756097561</v>
      </c>
      <c r="EI28">
        <v>-4.8355400696252701E-3</v>
      </c>
      <c r="EJ28">
        <v>9.4010390909991305E-4</v>
      </c>
      <c r="EK28">
        <v>1</v>
      </c>
      <c r="EL28">
        <v>24.029246341463399</v>
      </c>
      <c r="EM28">
        <v>0.38290243902446303</v>
      </c>
      <c r="EN28">
        <v>3.8438948093275797E-2</v>
      </c>
      <c r="EO28">
        <v>1</v>
      </c>
      <c r="EP28">
        <v>2</v>
      </c>
      <c r="EQ28">
        <v>4</v>
      </c>
      <c r="ER28" t="s">
        <v>362</v>
      </c>
      <c r="ES28">
        <v>2.9972599999999998</v>
      </c>
      <c r="ET28">
        <v>2.6941999999999999</v>
      </c>
      <c r="EU28">
        <v>9.9231E-2</v>
      </c>
      <c r="EV28">
        <v>9.9879999999999997E-2</v>
      </c>
      <c r="EW28">
        <v>0.10893799999999999</v>
      </c>
      <c r="EX28">
        <v>0.101516</v>
      </c>
      <c r="EY28">
        <v>28118.2</v>
      </c>
      <c r="EZ28">
        <v>31709</v>
      </c>
      <c r="FA28">
        <v>27296.400000000001</v>
      </c>
      <c r="FB28">
        <v>30519.200000000001</v>
      </c>
      <c r="FC28">
        <v>34151.699999999997</v>
      </c>
      <c r="FD28">
        <v>37715.599999999999</v>
      </c>
      <c r="FE28">
        <v>40376.5</v>
      </c>
      <c r="FF28">
        <v>44940.800000000003</v>
      </c>
      <c r="FG28">
        <v>1.8754</v>
      </c>
      <c r="FH28">
        <v>1.8593</v>
      </c>
      <c r="FI28">
        <v>-6.8448499999999995E-2</v>
      </c>
      <c r="FJ28">
        <v>0</v>
      </c>
      <c r="FK28">
        <v>26.7728</v>
      </c>
      <c r="FL28">
        <v>999.9</v>
      </c>
      <c r="FM28">
        <v>38.451000000000001</v>
      </c>
      <c r="FN28">
        <v>36.326000000000001</v>
      </c>
      <c r="FO28">
        <v>23.042000000000002</v>
      </c>
      <c r="FP28">
        <v>61.856900000000003</v>
      </c>
      <c r="FQ28">
        <v>37.1755</v>
      </c>
      <c r="FR28">
        <v>1</v>
      </c>
      <c r="FS28">
        <v>0.47477399999999997</v>
      </c>
      <c r="FT28">
        <v>4.52738</v>
      </c>
      <c r="FU28">
        <v>20.151499999999999</v>
      </c>
      <c r="FV28">
        <v>5.2232799999999999</v>
      </c>
      <c r="FW28">
        <v>12.033899999999999</v>
      </c>
      <c r="FX28">
        <v>4.9604499999999998</v>
      </c>
      <c r="FY28">
        <v>3.30192</v>
      </c>
      <c r="FZ28">
        <v>999.9</v>
      </c>
      <c r="GA28">
        <v>9999</v>
      </c>
      <c r="GB28">
        <v>9999</v>
      </c>
      <c r="GC28">
        <v>9999</v>
      </c>
      <c r="GD28">
        <v>1.8796600000000001</v>
      </c>
      <c r="GE28">
        <v>1.87653</v>
      </c>
      <c r="GF28">
        <v>1.8787799999999999</v>
      </c>
      <c r="GG28">
        <v>1.87866</v>
      </c>
      <c r="GH28">
        <v>1.87988</v>
      </c>
      <c r="GI28">
        <v>1.8730100000000001</v>
      </c>
      <c r="GJ28">
        <v>1.8805000000000001</v>
      </c>
      <c r="GK28">
        <v>1.87462</v>
      </c>
      <c r="GL28">
        <v>5</v>
      </c>
      <c r="GM28">
        <v>0</v>
      </c>
      <c r="GN28">
        <v>0</v>
      </c>
      <c r="GO28">
        <v>0</v>
      </c>
      <c r="GP28" t="s">
        <v>363</v>
      </c>
      <c r="GQ28" t="s">
        <v>364</v>
      </c>
      <c r="GR28" t="s">
        <v>365</v>
      </c>
      <c r="GS28" t="s">
        <v>365</v>
      </c>
      <c r="GT28" t="s">
        <v>365</v>
      </c>
      <c r="GU28" t="s">
        <v>365</v>
      </c>
      <c r="GV28">
        <v>0</v>
      </c>
      <c r="GW28">
        <v>100</v>
      </c>
      <c r="GX28">
        <v>100</v>
      </c>
      <c r="GY28">
        <v>-0.76400000000000001</v>
      </c>
      <c r="GZ28">
        <v>-2.6100000000000002E-2</v>
      </c>
      <c r="HA28">
        <v>-0.76349999999999996</v>
      </c>
      <c r="HB28">
        <v>0</v>
      </c>
      <c r="HC28">
        <v>0</v>
      </c>
      <c r="HD28">
        <v>0</v>
      </c>
      <c r="HE28">
        <v>-2.6149999999997699E-2</v>
      </c>
      <c r="HF28">
        <v>0</v>
      </c>
      <c r="HG28">
        <v>0</v>
      </c>
      <c r="HH28">
        <v>0</v>
      </c>
      <c r="HI28">
        <v>-1</v>
      </c>
      <c r="HJ28">
        <v>-1</v>
      </c>
      <c r="HK28">
        <v>-1</v>
      </c>
      <c r="HL28">
        <v>-1</v>
      </c>
      <c r="HM28">
        <v>1.1000000000000001</v>
      </c>
      <c r="HN28">
        <v>1.1000000000000001</v>
      </c>
      <c r="HO28">
        <v>2</v>
      </c>
      <c r="HP28">
        <v>492.375</v>
      </c>
      <c r="HQ28">
        <v>464.92700000000002</v>
      </c>
      <c r="HR28">
        <v>21.138999999999999</v>
      </c>
      <c r="HS28">
        <v>33.053600000000003</v>
      </c>
      <c r="HT28">
        <v>29.999400000000001</v>
      </c>
      <c r="HU28">
        <v>33.0017</v>
      </c>
      <c r="HV28">
        <v>33.006500000000003</v>
      </c>
      <c r="HW28">
        <v>20.700700000000001</v>
      </c>
      <c r="HX28">
        <v>100</v>
      </c>
      <c r="HY28">
        <v>0</v>
      </c>
      <c r="HZ28">
        <v>21.1648</v>
      </c>
      <c r="IA28">
        <v>400</v>
      </c>
      <c r="IB28">
        <v>15.0398</v>
      </c>
      <c r="IC28">
        <v>103.902</v>
      </c>
      <c r="ID28">
        <v>100.371</v>
      </c>
    </row>
    <row r="29" spans="1:238" x14ac:dyDescent="0.35">
      <c r="A29">
        <v>12</v>
      </c>
      <c r="B29">
        <v>1600208992</v>
      </c>
      <c r="C29">
        <v>1478.9000000953699</v>
      </c>
      <c r="D29" t="s">
        <v>407</v>
      </c>
      <c r="E29" t="s">
        <v>408</v>
      </c>
      <c r="F29">
        <v>1600208992</v>
      </c>
      <c r="G29">
        <f t="shared" si="0"/>
        <v>1.5229026418518846E-3</v>
      </c>
      <c r="H29">
        <f t="shared" si="1"/>
        <v>-1.5624216424185697</v>
      </c>
      <c r="I29">
        <f t="shared" si="2"/>
        <v>401.1570017395652</v>
      </c>
      <c r="J29">
        <f t="shared" si="3"/>
        <v>409.80268179825748</v>
      </c>
      <c r="K29">
        <f t="shared" si="4"/>
        <v>41.596232345769671</v>
      </c>
      <c r="L29">
        <f t="shared" si="5"/>
        <v>40.718669234346223</v>
      </c>
      <c r="M29">
        <f t="shared" si="6"/>
        <v>0.18146035932402754</v>
      </c>
      <c r="N29">
        <f t="shared" si="7"/>
        <v>2.2834704396277368</v>
      </c>
      <c r="O29">
        <f t="shared" si="8"/>
        <v>0.1738129907072444</v>
      </c>
      <c r="P29">
        <f t="shared" si="9"/>
        <v>0.10929334809480974</v>
      </c>
      <c r="Q29">
        <f t="shared" si="10"/>
        <v>1.5958132752824533E-5</v>
      </c>
      <c r="R29">
        <f t="shared" si="11"/>
        <v>25.577366736812252</v>
      </c>
      <c r="S29">
        <f t="shared" si="12"/>
        <v>25.5519</v>
      </c>
      <c r="T29">
        <f t="shared" si="13"/>
        <v>3.2858173893260392</v>
      </c>
      <c r="U29">
        <f t="shared" si="14"/>
        <v>71.440493583491644</v>
      </c>
      <c r="V29">
        <f t="shared" si="15"/>
        <v>2.4214776578150006</v>
      </c>
      <c r="W29">
        <f t="shared" si="16"/>
        <v>3.3895029784264419</v>
      </c>
      <c r="X29">
        <f t="shared" si="17"/>
        <v>0.8643397315110386</v>
      </c>
      <c r="Y29">
        <f t="shared" si="18"/>
        <v>-67.160006505668107</v>
      </c>
      <c r="Z29">
        <f t="shared" si="19"/>
        <v>64.544716108296711</v>
      </c>
      <c r="AA29">
        <f t="shared" si="20"/>
        <v>6.0280921765753988</v>
      </c>
      <c r="AB29">
        <f t="shared" si="21"/>
        <v>3.4128177373367521</v>
      </c>
      <c r="AC29">
        <v>25</v>
      </c>
      <c r="AD29">
        <v>5</v>
      </c>
      <c r="AE29">
        <f t="shared" si="22"/>
        <v>1.0009296058253236</v>
      </c>
      <c r="AF29">
        <f t="shared" si="23"/>
        <v>9.2960582532364278E-2</v>
      </c>
      <c r="AG29">
        <f t="shared" si="24"/>
        <v>53836.237820312774</v>
      </c>
      <c r="AH29" t="s">
        <v>409</v>
      </c>
      <c r="AI29">
        <v>10178.4</v>
      </c>
      <c r="AJ29">
        <v>849.86400000000003</v>
      </c>
      <c r="AK29">
        <v>3573.7</v>
      </c>
      <c r="AL29">
        <f t="shared" si="25"/>
        <v>2723.8359999999998</v>
      </c>
      <c r="AM29">
        <f t="shared" si="26"/>
        <v>0.76218932758765423</v>
      </c>
      <c r="AN29">
        <v>-1.56257558627127</v>
      </c>
      <c r="AO29" t="s">
        <v>361</v>
      </c>
      <c r="AP29" t="s">
        <v>361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8.3993448127764E-4</v>
      </c>
      <c r="AV29">
        <f t="shared" si="29"/>
        <v>-1.5624216424185697</v>
      </c>
      <c r="AW29" t="e">
        <f t="shared" si="30"/>
        <v>#DIV/0!</v>
      </c>
      <c r="AX29" t="e">
        <f t="shared" si="31"/>
        <v>#DIV/0!</v>
      </c>
      <c r="AY29">
        <f t="shared" si="32"/>
        <v>0.18328078693247848</v>
      </c>
      <c r="AZ29" t="e">
        <f t="shared" si="33"/>
        <v>#DIV/0!</v>
      </c>
      <c r="BA29" t="s">
        <v>361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1.3120099741687825</v>
      </c>
      <c r="BH29" t="e">
        <f t="shared" si="39"/>
        <v>#DIV/0!</v>
      </c>
      <c r="BI29" t="e">
        <f t="shared" si="40"/>
        <v>#DIV/0!</v>
      </c>
      <c r="BJ29">
        <f t="shared" si="41"/>
        <v>9.9996100000000008E-3</v>
      </c>
      <c r="BK29">
        <f t="shared" si="42"/>
        <v>8.3993448127764E-4</v>
      </c>
      <c r="BL29">
        <f t="shared" si="43"/>
        <v>8.3996723999999995E-2</v>
      </c>
      <c r="BM29">
        <f t="shared" si="44"/>
        <v>1.8999259000000001E-2</v>
      </c>
      <c r="BN29">
        <v>1600208992</v>
      </c>
      <c r="BO29">
        <v>401.15699999999998</v>
      </c>
      <c r="BP29">
        <v>400.017</v>
      </c>
      <c r="BQ29">
        <v>23.856200000000001</v>
      </c>
      <c r="BR29">
        <v>22.074100000000001</v>
      </c>
      <c r="BS29">
        <v>401.93299999999999</v>
      </c>
      <c r="BT29">
        <v>23.883900000000001</v>
      </c>
      <c r="BU29">
        <v>500.02499999999998</v>
      </c>
      <c r="BV29">
        <v>101.40300000000001</v>
      </c>
      <c r="BW29">
        <v>0.100075</v>
      </c>
      <c r="BX29">
        <v>26.0762</v>
      </c>
      <c r="BY29">
        <v>25.5519</v>
      </c>
      <c r="BZ29">
        <v>999.9</v>
      </c>
      <c r="CA29">
        <v>0</v>
      </c>
      <c r="CB29">
        <v>0</v>
      </c>
      <c r="CC29">
        <v>10010</v>
      </c>
      <c r="CD29">
        <v>0</v>
      </c>
      <c r="CE29">
        <v>10.031700000000001</v>
      </c>
      <c r="CF29">
        <v>1.14069</v>
      </c>
      <c r="CG29">
        <v>410.96100000000001</v>
      </c>
      <c r="CH29">
        <v>409.04599999999999</v>
      </c>
      <c r="CI29">
        <v>1.7821199999999999</v>
      </c>
      <c r="CJ29">
        <v>400.017</v>
      </c>
      <c r="CK29">
        <v>22.074100000000001</v>
      </c>
      <c r="CL29">
        <v>2.4190999999999998</v>
      </c>
      <c r="CM29">
        <v>2.2383899999999999</v>
      </c>
      <c r="CN29">
        <v>20.4922</v>
      </c>
      <c r="CO29">
        <v>19.239699999999999</v>
      </c>
      <c r="CP29">
        <v>9.9996100000000008E-3</v>
      </c>
      <c r="CQ29">
        <v>0</v>
      </c>
      <c r="CR29">
        <v>0</v>
      </c>
      <c r="CS29">
        <v>0</v>
      </c>
      <c r="CT29">
        <v>842.5</v>
      </c>
      <c r="CU29">
        <v>9.9996100000000008E-3</v>
      </c>
      <c r="CV29">
        <v>99.5</v>
      </c>
      <c r="CW29">
        <v>12.45</v>
      </c>
      <c r="CX29">
        <v>44.186999999999998</v>
      </c>
      <c r="CY29">
        <v>47.936999999999998</v>
      </c>
      <c r="CZ29">
        <v>46.375</v>
      </c>
      <c r="DA29">
        <v>47.5</v>
      </c>
      <c r="DB29">
        <v>46.436999999999998</v>
      </c>
      <c r="DC29">
        <v>0</v>
      </c>
      <c r="DD29">
        <v>0</v>
      </c>
      <c r="DE29">
        <v>0</v>
      </c>
      <c r="DF29">
        <v>120</v>
      </c>
      <c r="DG29">
        <v>0</v>
      </c>
      <c r="DH29">
        <v>849.86400000000003</v>
      </c>
      <c r="DI29">
        <v>-8.7807690940780905</v>
      </c>
      <c r="DJ29">
        <v>5.2923078041577503</v>
      </c>
      <c r="DK29">
        <v>96.77</v>
      </c>
      <c r="DL29">
        <v>15</v>
      </c>
      <c r="DM29">
        <v>1600208923</v>
      </c>
      <c r="DN29" t="s">
        <v>410</v>
      </c>
      <c r="DO29">
        <v>1600208920</v>
      </c>
      <c r="DP29">
        <v>1600208923</v>
      </c>
      <c r="DQ29">
        <v>129</v>
      </c>
      <c r="DR29">
        <v>-1.2E-2</v>
      </c>
      <c r="DS29">
        <v>-2E-3</v>
      </c>
      <c r="DT29">
        <v>-0.77500000000000002</v>
      </c>
      <c r="DU29">
        <v>-2.8000000000000001E-2</v>
      </c>
      <c r="DV29">
        <v>400</v>
      </c>
      <c r="DW29">
        <v>22</v>
      </c>
      <c r="DX29">
        <v>0.23</v>
      </c>
      <c r="DY29">
        <v>0.04</v>
      </c>
      <c r="DZ29">
        <v>400.238804878049</v>
      </c>
      <c r="EA29">
        <v>-3.14291289198533</v>
      </c>
      <c r="EB29">
        <v>0.39205849610287302</v>
      </c>
      <c r="EC29">
        <v>0</v>
      </c>
      <c r="ED29">
        <v>403.47254838709699</v>
      </c>
      <c r="EE29">
        <v>-24.967258064517999</v>
      </c>
      <c r="EF29">
        <v>1.94406428007873</v>
      </c>
      <c r="EG29">
        <v>0</v>
      </c>
      <c r="EH29">
        <v>22.074795121951201</v>
      </c>
      <c r="EI29">
        <v>4.4655052264604804E-3</v>
      </c>
      <c r="EJ29">
        <v>7.7268970186755996E-4</v>
      </c>
      <c r="EK29">
        <v>1</v>
      </c>
      <c r="EL29">
        <v>23.801556097561001</v>
      </c>
      <c r="EM29">
        <v>0.190143554007079</v>
      </c>
      <c r="EN29">
        <v>2.2646649984107599E-2</v>
      </c>
      <c r="EO29">
        <v>1</v>
      </c>
      <c r="EP29">
        <v>2</v>
      </c>
      <c r="EQ29">
        <v>4</v>
      </c>
      <c r="ER29" t="s">
        <v>362</v>
      </c>
      <c r="ES29">
        <v>2.9973800000000002</v>
      </c>
      <c r="ET29">
        <v>2.69428</v>
      </c>
      <c r="EU29">
        <v>9.9839300000000006E-2</v>
      </c>
      <c r="EV29">
        <v>9.98782E-2</v>
      </c>
      <c r="EW29">
        <v>0.108138</v>
      </c>
      <c r="EX29">
        <v>0.101498</v>
      </c>
      <c r="EY29">
        <v>28098.799999999999</v>
      </c>
      <c r="EZ29">
        <v>31707.9</v>
      </c>
      <c r="FA29">
        <v>27296.1</v>
      </c>
      <c r="FB29">
        <v>30518.2</v>
      </c>
      <c r="FC29">
        <v>34182.400000000001</v>
      </c>
      <c r="FD29">
        <v>37715</v>
      </c>
      <c r="FE29">
        <v>40376.400000000001</v>
      </c>
      <c r="FF29">
        <v>44939.199999999997</v>
      </c>
      <c r="FG29">
        <v>1.8748800000000001</v>
      </c>
      <c r="FH29">
        <v>1.8595200000000001</v>
      </c>
      <c r="FI29">
        <v>-7.0661299999999996E-2</v>
      </c>
      <c r="FJ29">
        <v>0</v>
      </c>
      <c r="FK29">
        <v>26.709099999999999</v>
      </c>
      <c r="FL29">
        <v>999.9</v>
      </c>
      <c r="FM29">
        <v>38.5</v>
      </c>
      <c r="FN29">
        <v>36.316000000000003</v>
      </c>
      <c r="FO29">
        <v>23.061</v>
      </c>
      <c r="FP29">
        <v>62.116900000000001</v>
      </c>
      <c r="FQ29">
        <v>36.979199999999999</v>
      </c>
      <c r="FR29">
        <v>1</v>
      </c>
      <c r="FS29">
        <v>0.47621999999999998</v>
      </c>
      <c r="FT29">
        <v>4.6947400000000004</v>
      </c>
      <c r="FU29">
        <v>20.148199999999999</v>
      </c>
      <c r="FV29">
        <v>5.2231300000000003</v>
      </c>
      <c r="FW29">
        <v>12.033899999999999</v>
      </c>
      <c r="FX29">
        <v>4.9610000000000003</v>
      </c>
      <c r="FY29">
        <v>3.302</v>
      </c>
      <c r="FZ29">
        <v>999.9</v>
      </c>
      <c r="GA29">
        <v>9999</v>
      </c>
      <c r="GB29">
        <v>9999</v>
      </c>
      <c r="GC29">
        <v>9999</v>
      </c>
      <c r="GD29">
        <v>1.8796999999999999</v>
      </c>
      <c r="GE29">
        <v>1.8765400000000001</v>
      </c>
      <c r="GF29">
        <v>1.8788100000000001</v>
      </c>
      <c r="GG29">
        <v>1.87866</v>
      </c>
      <c r="GH29">
        <v>1.87988</v>
      </c>
      <c r="GI29">
        <v>1.873</v>
      </c>
      <c r="GJ29">
        <v>1.8805099999999999</v>
      </c>
      <c r="GK29">
        <v>1.8746</v>
      </c>
      <c r="GL29">
        <v>5</v>
      </c>
      <c r="GM29">
        <v>0</v>
      </c>
      <c r="GN29">
        <v>0</v>
      </c>
      <c r="GO29">
        <v>0</v>
      </c>
      <c r="GP29" t="s">
        <v>363</v>
      </c>
      <c r="GQ29" t="s">
        <v>364</v>
      </c>
      <c r="GR29" t="s">
        <v>365</v>
      </c>
      <c r="GS29" t="s">
        <v>365</v>
      </c>
      <c r="GT29" t="s">
        <v>365</v>
      </c>
      <c r="GU29" t="s">
        <v>365</v>
      </c>
      <c r="GV29">
        <v>0</v>
      </c>
      <c r="GW29">
        <v>100</v>
      </c>
      <c r="GX29">
        <v>100</v>
      </c>
      <c r="GY29">
        <v>-0.77600000000000002</v>
      </c>
      <c r="GZ29">
        <v>-2.7699999999999999E-2</v>
      </c>
      <c r="HA29">
        <v>-0.77544999999997799</v>
      </c>
      <c r="HB29">
        <v>0</v>
      </c>
      <c r="HC29">
        <v>0</v>
      </c>
      <c r="HD29">
        <v>0</v>
      </c>
      <c r="HE29">
        <v>-2.7709999999998999E-2</v>
      </c>
      <c r="HF29">
        <v>0</v>
      </c>
      <c r="HG29">
        <v>0</v>
      </c>
      <c r="HH29">
        <v>0</v>
      </c>
      <c r="HI29">
        <v>-1</v>
      </c>
      <c r="HJ29">
        <v>-1</v>
      </c>
      <c r="HK29">
        <v>-1</v>
      </c>
      <c r="HL29">
        <v>-1</v>
      </c>
      <c r="HM29">
        <v>1.2</v>
      </c>
      <c r="HN29">
        <v>1.1000000000000001</v>
      </c>
      <c r="HO29">
        <v>2</v>
      </c>
      <c r="HP29">
        <v>492.04399999999998</v>
      </c>
      <c r="HQ29">
        <v>465.11900000000003</v>
      </c>
      <c r="HR29">
        <v>20.968299999999999</v>
      </c>
      <c r="HS29">
        <v>33.053600000000003</v>
      </c>
      <c r="HT29">
        <v>29.999500000000001</v>
      </c>
      <c r="HU29">
        <v>33.0047</v>
      </c>
      <c r="HV29">
        <v>33.012300000000003</v>
      </c>
      <c r="HW29">
        <v>20.6997</v>
      </c>
      <c r="HX29">
        <v>100</v>
      </c>
      <c r="HY29">
        <v>0</v>
      </c>
      <c r="HZ29">
        <v>20.990600000000001</v>
      </c>
      <c r="IA29">
        <v>400</v>
      </c>
      <c r="IB29">
        <v>15.0398</v>
      </c>
      <c r="IC29">
        <v>103.902</v>
      </c>
      <c r="ID29">
        <v>100.367</v>
      </c>
    </row>
    <row r="30" spans="1:238" x14ac:dyDescent="0.35">
      <c r="A30">
        <v>13</v>
      </c>
      <c r="B30">
        <v>1600210487.0999999</v>
      </c>
      <c r="C30">
        <v>2974</v>
      </c>
      <c r="D30" t="s">
        <v>411</v>
      </c>
      <c r="E30" t="s">
        <v>412</v>
      </c>
      <c r="F30">
        <v>1600210487.0999999</v>
      </c>
      <c r="G30">
        <f t="shared" si="0"/>
        <v>1.2124247479555128E-3</v>
      </c>
      <c r="H30">
        <f t="shared" si="1"/>
        <v>-0.97343031678726166</v>
      </c>
      <c r="I30">
        <f t="shared" si="2"/>
        <v>400.62400108471155</v>
      </c>
      <c r="J30">
        <f t="shared" si="3"/>
        <v>405.98171915028274</v>
      </c>
      <c r="K30">
        <f t="shared" si="4"/>
        <v>41.20755859510723</v>
      </c>
      <c r="L30">
        <f t="shared" si="5"/>
        <v>40.663744746579333</v>
      </c>
      <c r="M30">
        <f t="shared" si="6"/>
        <v>0.14916465464288819</v>
      </c>
      <c r="N30">
        <f t="shared" si="7"/>
        <v>2.2811277942344028</v>
      </c>
      <c r="O30">
        <f t="shared" si="8"/>
        <v>0.1439499807221207</v>
      </c>
      <c r="P30">
        <f t="shared" si="9"/>
        <v>9.042206818844889E-2</v>
      </c>
      <c r="Q30">
        <f t="shared" si="10"/>
        <v>1.5958132752824533E-5</v>
      </c>
      <c r="R30">
        <f t="shared" si="11"/>
        <v>25.047276869506415</v>
      </c>
      <c r="S30">
        <f t="shared" si="12"/>
        <v>25.133299999999998</v>
      </c>
      <c r="T30">
        <f t="shared" si="13"/>
        <v>3.2050351215088067</v>
      </c>
      <c r="U30">
        <f t="shared" si="14"/>
        <v>72.698837114833097</v>
      </c>
      <c r="V30">
        <f t="shared" si="15"/>
        <v>2.373631803006</v>
      </c>
      <c r="W30">
        <f t="shared" si="16"/>
        <v>3.2650203183534776</v>
      </c>
      <c r="X30">
        <f t="shared" si="17"/>
        <v>0.83140331850280669</v>
      </c>
      <c r="Y30">
        <f t="shared" si="18"/>
        <v>-53.46793138483811</v>
      </c>
      <c r="Z30">
        <f t="shared" si="19"/>
        <v>38.332916384050122</v>
      </c>
      <c r="AA30">
        <f t="shared" si="20"/>
        <v>3.5648884251948108</v>
      </c>
      <c r="AB30">
        <f t="shared" si="21"/>
        <v>-11.570110617460422</v>
      </c>
      <c r="AC30">
        <v>28</v>
      </c>
      <c r="AD30">
        <v>6</v>
      </c>
      <c r="AE30">
        <f t="shared" si="22"/>
        <v>1.0010405924058705</v>
      </c>
      <c r="AF30">
        <f t="shared" si="23"/>
        <v>0.10405924058705107</v>
      </c>
      <c r="AG30">
        <f t="shared" si="24"/>
        <v>53871.49940599245</v>
      </c>
      <c r="AH30" t="s">
        <v>413</v>
      </c>
      <c r="AI30">
        <v>10183.200000000001</v>
      </c>
      <c r="AJ30">
        <v>803.190384615384</v>
      </c>
      <c r="AK30">
        <v>3990.49</v>
      </c>
      <c r="AL30">
        <f t="shared" si="25"/>
        <v>3187.2996153846157</v>
      </c>
      <c r="AM30">
        <f t="shared" si="26"/>
        <v>0.79872386984671451</v>
      </c>
      <c r="AN30">
        <v>-0.97337065538957701</v>
      </c>
      <c r="AO30" t="s">
        <v>361</v>
      </c>
      <c r="AP30" t="s">
        <v>361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8.3993448127764E-4</v>
      </c>
      <c r="AV30">
        <f t="shared" si="29"/>
        <v>-0.97343031678726166</v>
      </c>
      <c r="AW30" t="e">
        <f t="shared" si="30"/>
        <v>#DIV/0!</v>
      </c>
      <c r="AX30" t="e">
        <f t="shared" si="31"/>
        <v>#DIV/0!</v>
      </c>
      <c r="AY30">
        <f t="shared" si="32"/>
        <v>-7.1031013745143021E-2</v>
      </c>
      <c r="AZ30" t="e">
        <f t="shared" si="33"/>
        <v>#DIV/0!</v>
      </c>
      <c r="BA30" t="s">
        <v>361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1.2519971391263329</v>
      </c>
      <c r="BH30" t="e">
        <f t="shared" si="39"/>
        <v>#DIV/0!</v>
      </c>
      <c r="BI30" t="e">
        <f t="shared" si="40"/>
        <v>#DIV/0!</v>
      </c>
      <c r="BJ30">
        <f t="shared" si="41"/>
        <v>9.9996100000000008E-3</v>
      </c>
      <c r="BK30">
        <f t="shared" si="42"/>
        <v>8.3993448127764E-4</v>
      </c>
      <c r="BL30">
        <f t="shared" si="43"/>
        <v>8.3996723999999995E-2</v>
      </c>
      <c r="BM30">
        <f t="shared" si="44"/>
        <v>1.8999259000000001E-2</v>
      </c>
      <c r="BN30">
        <v>1600210487.0999999</v>
      </c>
      <c r="BO30">
        <v>400.62400000000002</v>
      </c>
      <c r="BP30">
        <v>400.04</v>
      </c>
      <c r="BQ30">
        <v>23.385300000000001</v>
      </c>
      <c r="BR30">
        <v>21.966000000000001</v>
      </c>
      <c r="BS30">
        <v>401.392</v>
      </c>
      <c r="BT30">
        <v>23.413</v>
      </c>
      <c r="BU30">
        <v>500.02600000000001</v>
      </c>
      <c r="BV30">
        <v>101.401</v>
      </c>
      <c r="BW30">
        <v>0.10002</v>
      </c>
      <c r="BX30">
        <v>25.445</v>
      </c>
      <c r="BY30">
        <v>25.133299999999998</v>
      </c>
      <c r="BZ30">
        <v>999.9</v>
      </c>
      <c r="CA30">
        <v>0</v>
      </c>
      <c r="CB30">
        <v>0</v>
      </c>
      <c r="CC30">
        <v>9995</v>
      </c>
      <c r="CD30">
        <v>0</v>
      </c>
      <c r="CE30">
        <v>7.9034599999999999</v>
      </c>
      <c r="CF30">
        <v>0.57650800000000002</v>
      </c>
      <c r="CG30">
        <v>410.209</v>
      </c>
      <c r="CH30">
        <v>409.024</v>
      </c>
      <c r="CI30">
        <v>1.41936</v>
      </c>
      <c r="CJ30">
        <v>400.04</v>
      </c>
      <c r="CK30">
        <v>21.966000000000001</v>
      </c>
      <c r="CL30">
        <v>2.3712900000000001</v>
      </c>
      <c r="CM30">
        <v>2.22736</v>
      </c>
      <c r="CN30">
        <v>20.169</v>
      </c>
      <c r="CO30">
        <v>19.160499999999999</v>
      </c>
      <c r="CP30">
        <v>9.9996100000000008E-3</v>
      </c>
      <c r="CQ30">
        <v>0</v>
      </c>
      <c r="CR30">
        <v>0</v>
      </c>
      <c r="CS30">
        <v>0</v>
      </c>
      <c r="CT30">
        <v>805.55</v>
      </c>
      <c r="CU30">
        <v>9.9996100000000008E-3</v>
      </c>
      <c r="CV30">
        <v>72.95</v>
      </c>
      <c r="CW30">
        <v>9.85</v>
      </c>
      <c r="CX30">
        <v>41.75</v>
      </c>
      <c r="CY30">
        <v>45.875</v>
      </c>
      <c r="CZ30">
        <v>43.936999999999998</v>
      </c>
      <c r="DA30">
        <v>45.5</v>
      </c>
      <c r="DB30">
        <v>44.186999999999998</v>
      </c>
      <c r="DC30">
        <v>0</v>
      </c>
      <c r="DD30">
        <v>0</v>
      </c>
      <c r="DE30">
        <v>0</v>
      </c>
      <c r="DF30">
        <v>1494.5</v>
      </c>
      <c r="DG30">
        <v>0</v>
      </c>
      <c r="DH30">
        <v>803.190384615384</v>
      </c>
      <c r="DI30">
        <v>4.1692309056353603</v>
      </c>
      <c r="DJ30">
        <v>-9.6068376829021904</v>
      </c>
      <c r="DK30">
        <v>80.246153846153803</v>
      </c>
      <c r="DL30">
        <v>15</v>
      </c>
      <c r="DM30">
        <v>1600210508.0999999</v>
      </c>
      <c r="DN30" t="s">
        <v>414</v>
      </c>
      <c r="DO30">
        <v>1600210508.0999999</v>
      </c>
      <c r="DP30">
        <v>1600208923</v>
      </c>
      <c r="DQ30">
        <v>130</v>
      </c>
      <c r="DR30">
        <v>7.0000000000000001E-3</v>
      </c>
      <c r="DS30">
        <v>-2E-3</v>
      </c>
      <c r="DT30">
        <v>-0.76800000000000002</v>
      </c>
      <c r="DU30">
        <v>-2.8000000000000001E-2</v>
      </c>
      <c r="DV30">
        <v>400</v>
      </c>
      <c r="DW30">
        <v>22</v>
      </c>
      <c r="DX30">
        <v>0.26</v>
      </c>
      <c r="DY30">
        <v>0.04</v>
      </c>
      <c r="DZ30">
        <v>399.99675000000002</v>
      </c>
      <c r="EA30">
        <v>-0.10171857410949001</v>
      </c>
      <c r="EB30">
        <v>1.7468185366542498E-2</v>
      </c>
      <c r="EC30">
        <v>0</v>
      </c>
      <c r="ED30">
        <v>400.64243333333297</v>
      </c>
      <c r="EE30">
        <v>-0.20366629588355201</v>
      </c>
      <c r="EF30">
        <v>1.5800175807738501E-2</v>
      </c>
      <c r="EG30">
        <v>1</v>
      </c>
      <c r="EH30">
        <v>21.967722500000001</v>
      </c>
      <c r="EI30">
        <v>-5.0735459662276097E-3</v>
      </c>
      <c r="EJ30">
        <v>7.86920421643542E-4</v>
      </c>
      <c r="EK30">
        <v>1</v>
      </c>
      <c r="EL30">
        <v>23.389949999999999</v>
      </c>
      <c r="EM30">
        <v>-1.95579737335973E-2</v>
      </c>
      <c r="EN30">
        <v>1.91715935696533E-3</v>
      </c>
      <c r="EO30">
        <v>1</v>
      </c>
      <c r="EP30">
        <v>3</v>
      </c>
      <c r="EQ30">
        <v>4</v>
      </c>
      <c r="ER30" t="s">
        <v>415</v>
      </c>
      <c r="ES30">
        <v>2.9974500000000002</v>
      </c>
      <c r="ET30">
        <v>2.6942300000000001</v>
      </c>
      <c r="EU30">
        <v>9.9776000000000004E-2</v>
      </c>
      <c r="EV30">
        <v>9.9929400000000002E-2</v>
      </c>
      <c r="EW30">
        <v>0.106665</v>
      </c>
      <c r="EX30">
        <v>0.10119</v>
      </c>
      <c r="EY30">
        <v>28110.799999999999</v>
      </c>
      <c r="EZ30">
        <v>31715.599999999999</v>
      </c>
      <c r="FA30">
        <v>27304.799999999999</v>
      </c>
      <c r="FB30">
        <v>30526.3</v>
      </c>
      <c r="FC30">
        <v>34250.199999999997</v>
      </c>
      <c r="FD30">
        <v>37738.300000000003</v>
      </c>
      <c r="FE30">
        <v>40389.5</v>
      </c>
      <c r="FF30">
        <v>44951.199999999997</v>
      </c>
      <c r="FG30">
        <v>1.8721000000000001</v>
      </c>
      <c r="FH30">
        <v>1.86388</v>
      </c>
      <c r="FI30">
        <v>-7.0944400000000005E-2</v>
      </c>
      <c r="FJ30">
        <v>0</v>
      </c>
      <c r="FK30">
        <v>26.2959</v>
      </c>
      <c r="FL30">
        <v>999.9</v>
      </c>
      <c r="FM30">
        <v>38.451000000000001</v>
      </c>
      <c r="FN30">
        <v>36.185000000000002</v>
      </c>
      <c r="FO30">
        <v>22.864000000000001</v>
      </c>
      <c r="FP30">
        <v>61.5779</v>
      </c>
      <c r="FQ30">
        <v>37.095399999999998</v>
      </c>
      <c r="FR30">
        <v>1</v>
      </c>
      <c r="FS30">
        <v>0.45433699999999999</v>
      </c>
      <c r="FT30">
        <v>4.6211099999999998</v>
      </c>
      <c r="FU30">
        <v>20.150200000000002</v>
      </c>
      <c r="FV30">
        <v>5.2172900000000002</v>
      </c>
      <c r="FW30">
        <v>12.033899999999999</v>
      </c>
      <c r="FX30">
        <v>4.9600499999999998</v>
      </c>
      <c r="FY30">
        <v>3.30192</v>
      </c>
      <c r="FZ30">
        <v>999.9</v>
      </c>
      <c r="GA30">
        <v>9999</v>
      </c>
      <c r="GB30">
        <v>9999</v>
      </c>
      <c r="GC30">
        <v>9999</v>
      </c>
      <c r="GD30">
        <v>1.8796600000000001</v>
      </c>
      <c r="GE30">
        <v>1.8765400000000001</v>
      </c>
      <c r="GF30">
        <v>1.87879</v>
      </c>
      <c r="GG30">
        <v>1.8786499999999999</v>
      </c>
      <c r="GH30">
        <v>1.87988</v>
      </c>
      <c r="GI30">
        <v>1.8730100000000001</v>
      </c>
      <c r="GJ30">
        <v>1.8805499999999999</v>
      </c>
      <c r="GK30">
        <v>1.8746100000000001</v>
      </c>
      <c r="GL30">
        <v>5</v>
      </c>
      <c r="GM30">
        <v>0</v>
      </c>
      <c r="GN30">
        <v>0</v>
      </c>
      <c r="GO30">
        <v>0</v>
      </c>
      <c r="GP30" t="s">
        <v>363</v>
      </c>
      <c r="GQ30" t="s">
        <v>364</v>
      </c>
      <c r="GR30" t="s">
        <v>365</v>
      </c>
      <c r="GS30" t="s">
        <v>365</v>
      </c>
      <c r="GT30" t="s">
        <v>365</v>
      </c>
      <c r="GU30" t="s">
        <v>365</v>
      </c>
      <c r="GV30">
        <v>0</v>
      </c>
      <c r="GW30">
        <v>100</v>
      </c>
      <c r="GX30">
        <v>100</v>
      </c>
      <c r="GY30">
        <v>-0.76800000000000002</v>
      </c>
      <c r="GZ30">
        <v>-2.7699999999999999E-2</v>
      </c>
      <c r="HA30">
        <v>-0.77544999999997799</v>
      </c>
      <c r="HB30">
        <v>0</v>
      </c>
      <c r="HC30">
        <v>0</v>
      </c>
      <c r="HD30">
        <v>0</v>
      </c>
      <c r="HE30">
        <v>-2.7709999999998999E-2</v>
      </c>
      <c r="HF30">
        <v>0</v>
      </c>
      <c r="HG30">
        <v>0</v>
      </c>
      <c r="HH30">
        <v>0</v>
      </c>
      <c r="HI30">
        <v>-1</v>
      </c>
      <c r="HJ30">
        <v>-1</v>
      </c>
      <c r="HK30">
        <v>-1</v>
      </c>
      <c r="HL30">
        <v>-1</v>
      </c>
      <c r="HM30">
        <v>26.1</v>
      </c>
      <c r="HN30">
        <v>26.1</v>
      </c>
      <c r="HO30">
        <v>2</v>
      </c>
      <c r="HP30">
        <v>488.65699999999998</v>
      </c>
      <c r="HQ30">
        <v>466.42899999999997</v>
      </c>
      <c r="HR30">
        <v>20.674600000000002</v>
      </c>
      <c r="HS30">
        <v>32.809800000000003</v>
      </c>
      <c r="HT30">
        <v>30</v>
      </c>
      <c r="HU30">
        <v>32.8157</v>
      </c>
      <c r="HV30">
        <v>32.814399999999999</v>
      </c>
      <c r="HW30">
        <v>20.695399999999999</v>
      </c>
      <c r="HX30">
        <v>100</v>
      </c>
      <c r="HY30">
        <v>0</v>
      </c>
      <c r="HZ30">
        <v>20.6737</v>
      </c>
      <c r="IA30">
        <v>400</v>
      </c>
      <c r="IB30">
        <v>15.0398</v>
      </c>
      <c r="IC30">
        <v>103.935</v>
      </c>
      <c r="ID30">
        <v>100.39400000000001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2020-09-15T17:55:25Z</dcterms:created>
  <dcterms:modified xsi:type="dcterms:W3CDTF">2020-09-21T13:57:26Z</dcterms:modified>
</cp:coreProperties>
</file>